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 - Vedlejší náklady" sheetId="2" r:id="rId2"/>
    <sheet name="SO 101 - Chodník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Vedlejší náklady'!$C$129:$K$144</definedName>
    <definedName name="_xlnm.Print_Area" localSheetId="1">'SO 001 - Vedlejší náklady'!$C$4:$J$76,'SO 001 - Vedlejší náklady'!$C$82:$J$111,'SO 001 - Vedlejší náklady'!$C$117:$K$144</definedName>
    <definedName name="_xlnm.Print_Titles" localSheetId="1">'SO 001 - Vedlejší náklady'!$129:$129</definedName>
    <definedName name="_xlnm._FilterDatabase" localSheetId="2" hidden="1">'SO 101 - Chodník'!$C$137:$K$340</definedName>
    <definedName name="_xlnm.Print_Area" localSheetId="2">'SO 101 - Chodník'!$C$4:$J$76,'SO 101 - Chodník'!$C$82:$J$119,'SO 101 - Chodník'!$C$125:$K$340</definedName>
    <definedName name="_xlnm.Print_Titles" localSheetId="2">'SO 101 - Chodník'!$137:$137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T326"/>
  <c r="R327"/>
  <c r="R326"/>
  <c r="P327"/>
  <c r="P326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48"/>
  <c r="BH248"/>
  <c r="BG248"/>
  <c r="BF248"/>
  <c r="T248"/>
  <c r="R248"/>
  <c r="P248"/>
  <c r="BI246"/>
  <c r="BH246"/>
  <c r="BG246"/>
  <c r="BF246"/>
  <c r="T246"/>
  <c r="R246"/>
  <c r="P246"/>
  <c r="BI237"/>
  <c r="BH237"/>
  <c r="BG237"/>
  <c r="BF237"/>
  <c r="T237"/>
  <c r="R237"/>
  <c r="P237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J134"/>
  <c r="F134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1"/>
  <c r="F91"/>
  <c r="F89"/>
  <c r="E87"/>
  <c r="J24"/>
  <c r="E24"/>
  <c r="J135"/>
  <c r="J23"/>
  <c r="J18"/>
  <c r="E18"/>
  <c r="F92"/>
  <c r="J17"/>
  <c r="J12"/>
  <c r="J89"/>
  <c r="E7"/>
  <c r="E85"/>
  <c i="2" r="J39"/>
  <c r="J38"/>
  <c i="1" r="AY95"/>
  <c i="2" r="J37"/>
  <c i="1" r="AX95"/>
  <c i="2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1"/>
  <c r="F91"/>
  <c r="F89"/>
  <c r="E87"/>
  <c r="J24"/>
  <c r="E24"/>
  <c r="J127"/>
  <c r="J23"/>
  <c r="J18"/>
  <c r="E18"/>
  <c r="F127"/>
  <c r="J17"/>
  <c r="J12"/>
  <c r="J89"/>
  <c r="E7"/>
  <c r="E85"/>
  <c i="1" r="L90"/>
  <c r="AM90"/>
  <c r="AM89"/>
  <c r="L89"/>
  <c r="AM87"/>
  <c r="L87"/>
  <c r="L85"/>
  <c r="L84"/>
  <c i="3" r="J340"/>
  <c r="J339"/>
  <c r="BK338"/>
  <c r="J335"/>
  <c r="J332"/>
  <c r="J327"/>
  <c r="BK324"/>
  <c r="J323"/>
  <c r="BK307"/>
  <c r="BK301"/>
  <c r="BK299"/>
  <c r="BK297"/>
  <c r="J295"/>
  <c r="BK281"/>
  <c r="BK278"/>
  <c r="BK277"/>
  <c r="J276"/>
  <c r="BK274"/>
  <c r="J266"/>
  <c r="J248"/>
  <c r="J246"/>
  <c r="BK237"/>
  <c r="BK223"/>
  <c r="J222"/>
  <c r="BK218"/>
  <c r="BK209"/>
  <c r="BK207"/>
  <c r="J198"/>
  <c r="BK194"/>
  <c r="BK190"/>
  <c r="J186"/>
  <c r="J184"/>
  <c r="J182"/>
  <c r="J180"/>
  <c r="J176"/>
  <c r="BK168"/>
  <c r="BK163"/>
  <c r="BK161"/>
  <c r="BK159"/>
  <c r="J158"/>
  <c r="BK150"/>
  <c r="BK144"/>
  <c r="J142"/>
  <c i="2" r="BK143"/>
  <c r="BK141"/>
  <c r="BK137"/>
  <c i="3" r="BK340"/>
  <c r="BK339"/>
  <c r="J338"/>
  <c r="BK336"/>
  <c r="BK332"/>
  <c r="BK330"/>
  <c r="BK327"/>
  <c r="J324"/>
  <c r="BK323"/>
  <c r="BK321"/>
  <c r="J319"/>
  <c r="J318"/>
  <c r="BK310"/>
  <c r="BK309"/>
  <c r="BK305"/>
  <c r="J303"/>
  <c r="J301"/>
  <c r="J297"/>
  <c r="BK282"/>
  <c r="J274"/>
  <c r="J272"/>
  <c r="BK266"/>
  <c r="J263"/>
  <c r="J258"/>
  <c r="J255"/>
  <c r="BK253"/>
  <c r="BK246"/>
  <c r="J230"/>
  <c r="BK224"/>
  <c r="J223"/>
  <c r="BK212"/>
  <c r="J207"/>
  <c r="BK202"/>
  <c r="BK199"/>
  <c r="BK198"/>
  <c r="J197"/>
  <c r="J195"/>
  <c r="BK192"/>
  <c r="J190"/>
  <c r="BK184"/>
  <c r="BK182"/>
  <c r="J178"/>
  <c r="J171"/>
  <c r="J169"/>
  <c r="J168"/>
  <c r="BK167"/>
  <c r="J165"/>
  <c r="J163"/>
  <c r="J159"/>
  <c r="BK156"/>
  <c r="J148"/>
  <c r="J141"/>
  <c i="2" r="J144"/>
  <c r="J142"/>
  <c r="J141"/>
  <c r="BK139"/>
  <c r="BK135"/>
  <c r="BK134"/>
  <c i="1" r="AS94"/>
  <c i="3" r="J336"/>
  <c r="BK335"/>
  <c r="J330"/>
  <c r="J321"/>
  <c r="BK319"/>
  <c r="BK314"/>
  <c r="J312"/>
  <c r="J305"/>
  <c r="BK289"/>
  <c r="BK288"/>
  <c r="J286"/>
  <c r="BK284"/>
  <c r="BK283"/>
  <c r="J282"/>
  <c r="BK280"/>
  <c r="J279"/>
  <c r="BK258"/>
  <c r="BK248"/>
  <c r="J235"/>
  <c r="BK228"/>
  <c r="BK222"/>
  <c r="BK220"/>
  <c r="J212"/>
  <c r="J209"/>
  <c r="J205"/>
  <c r="J199"/>
  <c r="BK197"/>
  <c r="BK195"/>
  <c r="J194"/>
  <c r="BK188"/>
  <c r="BK180"/>
  <c r="BK176"/>
  <c r="BK174"/>
  <c r="J172"/>
  <c r="J170"/>
  <c r="BK165"/>
  <c r="J152"/>
  <c r="J150"/>
  <c r="BK148"/>
  <c r="J144"/>
  <c r="BK141"/>
  <c i="2" r="J135"/>
  <c r="J134"/>
  <c r="BK133"/>
  <c r="J132"/>
  <c i="3" r="BK318"/>
  <c r="J314"/>
  <c r="BK312"/>
  <c r="J310"/>
  <c r="J309"/>
  <c r="J307"/>
  <c r="BK303"/>
  <c r="J299"/>
  <c r="BK295"/>
  <c r="J289"/>
  <c r="J288"/>
  <c r="BK286"/>
  <c r="J284"/>
  <c r="J283"/>
  <c r="J281"/>
  <c r="J280"/>
  <c r="BK279"/>
  <c r="J278"/>
  <c r="J277"/>
  <c r="BK276"/>
  <c r="BK272"/>
  <c r="BK263"/>
  <c r="BK255"/>
  <c r="J253"/>
  <c r="J237"/>
  <c r="BK235"/>
  <c r="BK230"/>
  <c r="J228"/>
  <c r="J224"/>
  <c r="J220"/>
  <c r="J218"/>
  <c r="BK205"/>
  <c r="J202"/>
  <c r="J192"/>
  <c r="J188"/>
  <c r="BK186"/>
  <c r="BK178"/>
  <c r="J174"/>
  <c r="BK172"/>
  <c r="BK171"/>
  <c r="BK170"/>
  <c r="BK169"/>
  <c r="J167"/>
  <c r="J161"/>
  <c r="BK158"/>
  <c r="J156"/>
  <c r="BK152"/>
  <c r="BK142"/>
  <c i="2" r="BK144"/>
  <c r="J143"/>
  <c r="BK142"/>
  <c r="J139"/>
  <c r="J137"/>
  <c r="J133"/>
  <c r="BK132"/>
  <c l="1" r="T131"/>
  <c r="T140"/>
  <c i="3" r="P140"/>
  <c i="2" r="R131"/>
  <c r="R140"/>
  <c i="3" r="R201"/>
  <c i="2" r="P131"/>
  <c r="P130"/>
  <c i="1" r="AU95"/>
  <c i="2" r="P140"/>
  <c r="BK131"/>
  <c r="J131"/>
  <c r="J97"/>
  <c r="BK140"/>
  <c r="J140"/>
  <c r="J100"/>
  <c i="3" r="BK140"/>
  <c r="J140"/>
  <c r="J98"/>
  <c r="R140"/>
  <c r="T140"/>
  <c r="BK201"/>
  <c r="J201"/>
  <c r="J99"/>
  <c r="P201"/>
  <c r="T201"/>
  <c r="BK211"/>
  <c r="J211"/>
  <c r="J101"/>
  <c r="P211"/>
  <c r="R211"/>
  <c r="T211"/>
  <c r="BK265"/>
  <c r="J265"/>
  <c r="J102"/>
  <c r="P265"/>
  <c r="R265"/>
  <c r="T265"/>
  <c r="BK285"/>
  <c r="J285"/>
  <c r="J103"/>
  <c r="P285"/>
  <c r="R285"/>
  <c r="T285"/>
  <c r="BK317"/>
  <c r="J317"/>
  <c r="J104"/>
  <c r="P317"/>
  <c r="R317"/>
  <c r="T317"/>
  <c r="BK329"/>
  <c r="J329"/>
  <c r="J107"/>
  <c r="P329"/>
  <c r="R329"/>
  <c r="T329"/>
  <c r="BK337"/>
  <c r="J337"/>
  <c r="J108"/>
  <c r="P337"/>
  <c r="R337"/>
  <c r="T337"/>
  <c i="2" r="F92"/>
  <c r="BE133"/>
  <c r="BE134"/>
  <c r="BK138"/>
  <c r="J138"/>
  <c r="J99"/>
  <c i="3" r="J92"/>
  <c r="E128"/>
  <c r="F135"/>
  <c r="BE142"/>
  <c r="BE144"/>
  <c r="BE148"/>
  <c r="BE150"/>
  <c r="BE159"/>
  <c r="BE161"/>
  <c r="BE163"/>
  <c r="BE180"/>
  <c r="BE188"/>
  <c r="BE190"/>
  <c r="BE194"/>
  <c r="BE197"/>
  <c r="BE198"/>
  <c r="BE202"/>
  <c r="BE209"/>
  <c r="BE246"/>
  <c r="BE258"/>
  <c r="BE277"/>
  <c r="BE281"/>
  <c r="BE299"/>
  <c r="BE319"/>
  <c i="2" r="E120"/>
  <c r="J124"/>
  <c r="BE137"/>
  <c r="BE141"/>
  <c r="BE142"/>
  <c r="BE143"/>
  <c r="BE144"/>
  <c i="3" r="J132"/>
  <c r="BE158"/>
  <c r="BE167"/>
  <c r="BE168"/>
  <c r="BE170"/>
  <c r="BE182"/>
  <c r="BE192"/>
  <c r="BE212"/>
  <c r="BE218"/>
  <c r="BE222"/>
  <c r="BE223"/>
  <c r="BE237"/>
  <c r="BE263"/>
  <c r="BE266"/>
  <c r="BE272"/>
  <c r="BE274"/>
  <c r="BE297"/>
  <c r="BE301"/>
  <c r="BE307"/>
  <c i="2" r="BE132"/>
  <c i="3" r="BE141"/>
  <c r="BE172"/>
  <c r="BE174"/>
  <c r="BE178"/>
  <c r="BE186"/>
  <c r="BE220"/>
  <c r="BE230"/>
  <c r="BE235"/>
  <c r="BE276"/>
  <c r="BE278"/>
  <c r="BE279"/>
  <c r="BE280"/>
  <c r="BE284"/>
  <c r="BE286"/>
  <c r="BE289"/>
  <c r="BE305"/>
  <c r="BE309"/>
  <c r="BE310"/>
  <c r="BE321"/>
  <c r="BE324"/>
  <c r="BE327"/>
  <c r="BE330"/>
  <c r="BE338"/>
  <c r="BE339"/>
  <c i="2" r="J92"/>
  <c r="BE135"/>
  <c r="BE139"/>
  <c r="BK136"/>
  <c r="J136"/>
  <c r="J98"/>
  <c i="3" r="BE152"/>
  <c r="BE156"/>
  <c r="BE165"/>
  <c r="BE169"/>
  <c r="BE171"/>
  <c r="BE176"/>
  <c r="BE184"/>
  <c r="BE195"/>
  <c r="BE199"/>
  <c r="BE205"/>
  <c r="BE207"/>
  <c r="BE224"/>
  <c r="BE228"/>
  <c r="BE248"/>
  <c r="BE253"/>
  <c r="BE255"/>
  <c r="BE282"/>
  <c r="BE283"/>
  <c r="BE288"/>
  <c r="BE295"/>
  <c r="BE303"/>
  <c r="BE312"/>
  <c r="BE314"/>
  <c r="BE318"/>
  <c r="BE323"/>
  <c r="BE332"/>
  <c r="BE335"/>
  <c r="BE336"/>
  <c r="BE340"/>
  <c r="BK208"/>
  <c r="J208"/>
  <c r="J100"/>
  <c r="BK326"/>
  <c r="J326"/>
  <c r="J105"/>
  <c i="2" r="F38"/>
  <c i="1" r="BC95"/>
  <c i="2" r="F36"/>
  <c i="1" r="BA95"/>
  <c i="3" r="F36"/>
  <c i="1" r="BA96"/>
  <c i="2" r="J36"/>
  <c i="1" r="AW95"/>
  <c i="2" r="F39"/>
  <c i="1" r="BD95"/>
  <c i="2" r="F37"/>
  <c i="1" r="BB95"/>
  <c i="3" r="F38"/>
  <c i="1" r="BC96"/>
  <c i="3" r="F39"/>
  <c i="1" r="BD96"/>
  <c i="3" r="J36"/>
  <c i="1" r="AW96"/>
  <c i="3" r="F37"/>
  <c i="1" r="BB96"/>
  <c i="3" l="1" r="T328"/>
  <c r="T139"/>
  <c r="T138"/>
  <c r="R328"/>
  <c r="P139"/>
  <c r="P138"/>
  <c i="1" r="AU96"/>
  <c i="2" r="T130"/>
  <c i="3" r="P328"/>
  <c r="R139"/>
  <c r="R138"/>
  <c i="2" r="R130"/>
  <c r="BK130"/>
  <c r="J130"/>
  <c r="J96"/>
  <c i="3" r="BK139"/>
  <c r="J139"/>
  <c r="J97"/>
  <c r="BK328"/>
  <c r="J328"/>
  <c r="J106"/>
  <c i="1" r="BB94"/>
  <c r="W31"/>
  <c r="BA94"/>
  <c r="W30"/>
  <c r="AU94"/>
  <c r="BC94"/>
  <c r="AY94"/>
  <c r="BD94"/>
  <c r="W33"/>
  <c i="2" l="1" r="J30"/>
  <c i="3" r="BK138"/>
  <c r="J138"/>
  <c r="J96"/>
  <c i="1" r="AW94"/>
  <c r="AK30"/>
  <c r="AX94"/>
  <c r="W32"/>
  <c i="3" l="1" r="J30"/>
  <c i="2" r="J109"/>
  <c r="J103"/>
  <c r="J31"/>
  <c r="J32"/>
  <c i="1" r="AG95"/>
  <c i="2" l="1" r="BE109"/>
  <c r="J111"/>
  <c r="F35"/>
  <c i="1" r="AZ95"/>
  <c i="3" r="J117"/>
  <c r="J111"/>
  <c r="J31"/>
  <c r="J32"/>
  <c i="1" r="AG96"/>
  <c i="3" l="1" r="BE117"/>
  <c i="1" r="AG94"/>
  <c i="3" r="J35"/>
  <c i="1" r="AV96"/>
  <c r="AT96"/>
  <c i="2" r="J35"/>
  <c i="1" r="AV95"/>
  <c r="AT95"/>
  <c i="3" r="J119"/>
  <c i="2" l="1" r="J41"/>
  <c i="3" r="J41"/>
  <c i="1" r="AN95"/>
  <c r="AN96"/>
  <c r="AK26"/>
  <c i="3" r="F35"/>
  <c i="1" r="AZ96"/>
  <c r="AZ94"/>
  <c r="AV94"/>
  <c r="AK29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<sst xmlns="http://schemas.openxmlformats.org/spreadsheetml/2006/main">
  <si>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</si>
  <si>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</si>
  <si>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</si>
  <si>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</si>
  <si>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</si>
  <si>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{f1ef00a9-0b52-430c-8599-e8ef89588562}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</si>
  <si>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</si>
  <si>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</si>
  <si>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</si>
  <si>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</si>
  <si>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</si>
  <si>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</si>
  <si>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</si>
  <si>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</si>
  <si>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</si>
  <si>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</si>
  <si>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</si>
  <si>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Hlinsko – Rváčov, Etapa I</t>
  </si>
  <si>
    <t>KSO:</t>
  </si>
  <si>
    <t>CC-CZ:</t>
  </si>
  <si>
    <t>Místo:</t>
  </si>
  <si>
    <t>Hlinsko</t>
  </si>
  <si>
    <t>Datum:</t>
  </si>
  <si>
    <t>24. 6. 2020</t>
  </si>
  <si>
    <t>Zadavatel:</t>
  </si>
  <si>
    <t>IČ:</t>
  </si>
  <si>
    <t>00270059</t>
  </si>
  <si>
    <t>Město Hlinsko, Poděbradovo nám. 1, 539 23 Hlinsko</t>
  </si>
  <si>
    <t>DIČ:</t>
  </si>
  <si>
    <t>Uchazeč:</t>
  </si>
  <si>
    <t>Vyplň údaj</t>
  </si>
  <si>
    <t>Projektant:</t>
  </si>
  <si>
    <t>288 10 180</t>
  </si>
  <si>
    <t>ILBprostav s.r.o.</t>
  </si>
  <si>
    <t>CZ 288 10 180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</si>
  <si>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</si>
  <si>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</si>
  <si>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</si>
  <si>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</si>
  <si>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</si>
  <si>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</si>
  <si>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</si>
  <si>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</si>
  <si>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</si>
  <si>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</si>
  <si>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</si>
  <si>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</si>
  <si>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</si>
  <si>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</si>
  <si>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</si>
  <si>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</si>
  <si>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</si>
  <si>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</si>
  <si>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</si>
  <si>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</si>
  <si>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</si>
  <si>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</si>
  <si>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</si>
  <si>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</si>
  <si>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</si>
  <si>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</si>
  <si>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</si>
  <si>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</si>
  <si>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</si>
  <si>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</si>
  <si>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</si>
  <si>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</si>
  <si>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</si>
  <si>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</si>
  <si>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</si>
  <si>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</si>
  <si>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</si>
  <si>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</si>
  <si>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</si>
  <si>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</si>
  <si>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</si>
  <si>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</si>
  <si>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</si>
  <si>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</si>
  <si>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</si>
  <si>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</si>
  <si>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</si>
  <si>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</si>
  <si>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</si>
  <si>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</si>
  <si>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náklady</t>
  </si>
  <si>
    <t>STA</t>
  </si>
  <si>
    <t>1</t>
  </si>
  <si>
    <t>{0c849875-5685-49ef-b923-d311cb4a80c8}</t>
  </si>
  <si>
    <t>2</t>
  </si>
  <si>
    <t>SO 101</t>
  </si>
  <si>
    <t>Chodník</t>
  </si>
  <si>
    <t>{8253343a-f1b1-4e06-904f-b380c2ce095c}</t>
  </si>
  <si>
    <t>KRYCÍ LIST SOUPISU PRACÍ</t>
  </si>
  <si>
    <t>Objekt:</t>
  </si>
  <si>
    <t>SO 001 - Vedlejší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</si>
  <si>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</si>
  <si>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</si>
  <si>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</si>
  <si>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</si>
  <si>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</si>
  <si>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</si>
  <si>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</si>
  <si>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</si>
  <si>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 xml:space="preserve">VRN1 -   Průzkumné, geodetické a projektové práce</t>
  </si>
  <si>
    <t xml:space="preserve">VRN3 -  Zařízení staveniště</t>
  </si>
  <si>
    <t xml:space="preserve">VRN4 -  Inženýrská činnost</t>
  </si>
  <si>
    <t xml:space="preserve">VRN7 -  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</si>
  <si>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</si>
  <si>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</si>
  <si>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</si>
  <si>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</si>
  <si>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</si>
  <si>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</si>
  <si>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</si>
  <si>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</si>
  <si>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</si>
  <si>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</si>
  <si>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</si>
  <si>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</si>
  <si>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</si>
  <si>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</si>
  <si>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</si>
  <si>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</si>
  <si>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</si>
  <si>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</si>
  <si>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</si>
  <si>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</si>
  <si>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</si>
  <si>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</si>
  <si>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</si>
  <si>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VRN1</t>
  </si>
  <si>
    <t xml:space="preserve">  Průzkumné, geodetické a projektové práce</t>
  </si>
  <si>
    <t>5</t>
  </si>
  <si>
    <t>ROZPOCET</t>
  </si>
  <si>
    <t>K</t>
  </si>
  <si>
    <t>011503000</t>
  </si>
  <si>
    <t>Stavební průzkum bez rozlišení - vytyčení inženýrských sítí</t>
  </si>
  <si>
    <t>Kč</t>
  </si>
  <si>
    <t>CS ÚRS 2020 01</t>
  </si>
  <si>
    <t>1024</t>
  </si>
  <si>
    <t>589637693</t>
  </si>
  <si>
    <t>012002000</t>
  </si>
  <si>
    <t>Geodetické práce - vytyčení stavby, výškové osazení</t>
  </si>
  <si>
    <t>kpl</t>
  </si>
  <si>
    <t>-447973032</t>
  </si>
  <si>
    <t>3</t>
  </si>
  <si>
    <t>012303000</t>
  </si>
  <si>
    <t>Geodetické práce po výstavbě - zaměření dokončené stavby</t>
  </si>
  <si>
    <t>883325275</t>
  </si>
  <si>
    <t>4</t>
  </si>
  <si>
    <t>013254000</t>
  </si>
  <si>
    <t>Dokumentace skutečného provedení stavby</t>
  </si>
  <si>
    <t>1625756737</t>
  </si>
  <si>
    <t>VRN3</t>
  </si>
  <si>
    <t xml:space="preserve"> Zařízení staveniště</t>
  </si>
  <si>
    <t>032002000</t>
  </si>
  <si>
    <t>Vybavení staveniště - zřízení, provoz a likvidace včetně jeho zabezpečení (oplocení), energie pro zařízení staveniště a realizaci stavby</t>
  </si>
  <si>
    <t>1789626734</t>
  </si>
  <si>
    <t>VRN4</t>
  </si>
  <si>
    <t xml:space="preserve"> Inženýrská činnost</t>
  </si>
  <si>
    <t>6</t>
  </si>
  <si>
    <t>043134001</t>
  </si>
  <si>
    <t>Zkoušky zatěžovací - míra zhutnění pláně</t>
  </si>
  <si>
    <t>kus</t>
  </si>
  <si>
    <t>482321629</t>
  </si>
  <si>
    <t>VRN7</t>
  </si>
  <si>
    <t xml:space="preserve">  Provozní vlivy</t>
  </si>
  <si>
    <t>7</t>
  </si>
  <si>
    <t>072002000</t>
  </si>
  <si>
    <t>Silniční provoz - zvláštní užívání komunikace</t>
  </si>
  <si>
    <t>-217803816</t>
  </si>
  <si>
    <t>8</t>
  </si>
  <si>
    <t>072002001</t>
  </si>
  <si>
    <t>Silniční provoz - DIO a dopravní značení po dobu realizace stavby</t>
  </si>
  <si>
    <t>1094535146</t>
  </si>
  <si>
    <t>9</t>
  </si>
  <si>
    <t>075002000</t>
  </si>
  <si>
    <t>Ochranná pásma - ochrana a zabezpečení stávajících inženýrských sítí po dobu realizace stavby</t>
  </si>
  <si>
    <t>1600289961</t>
  </si>
  <si>
    <t>10</t>
  </si>
  <si>
    <t>87131521R</t>
  </si>
  <si>
    <t xml:space="preserve">Chránička kabelů z trub HDPE  DN 160 půlená</t>
  </si>
  <si>
    <t>m</t>
  </si>
  <si>
    <t>1557654895</t>
  </si>
  <si>
    <t>SO 101 - Chodník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</si>
  <si>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</si>
  <si>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</si>
  <si>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</si>
  <si>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</si>
  <si>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</si>
  <si>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</si>
  <si>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</si>
  <si>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</si>
  <si>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</si>
  <si>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</si>
  <si>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</si>
  <si>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 Dokončovací práce</t>
  </si>
  <si>
    <t>HSV</t>
  </si>
  <si>
    <t>Práce a dodávky HSV</t>
  </si>
  <si>
    <t>Zemní práce</t>
  </si>
  <si>
    <t>111251202</t>
  </si>
  <si>
    <t>Odstranění křovin a stromů průměru kmene do 100 mm i s kořeny sklonu terénu přes 1:5 z celkové plochy přes 100 do 500 m2 strojně</t>
  </si>
  <si>
    <t>m2</t>
  </si>
  <si>
    <t>404320264</t>
  </si>
  <si>
    <t>112101101</t>
  </si>
  <si>
    <t>Odstranění stromů listnatých průměru kmene do 300 mm</t>
  </si>
  <si>
    <t>785232169</t>
  </si>
  <si>
    <t>VV</t>
  </si>
  <si>
    <t>"bříza" 1</t>
  </si>
  <si>
    <t>112251101</t>
  </si>
  <si>
    <t>Odstranění pařezů D do 300 mm</t>
  </si>
  <si>
    <t>-197804946</t>
  </si>
  <si>
    <t>"ponechané pařezy" 5</t>
  </si>
  <si>
    <t>Součet</t>
  </si>
  <si>
    <t>112251102</t>
  </si>
  <si>
    <t>Odstranění pařezů D do 500 mm</t>
  </si>
  <si>
    <t>-161575792</t>
  </si>
  <si>
    <t>113107182</t>
  </si>
  <si>
    <t>Odstranění podkladu živičného tl 100 mm strojně pl přes 50 do 200 m2</t>
  </si>
  <si>
    <t>-1802985457</t>
  </si>
  <si>
    <t>"Stávající komunikace-napojení" 232,0</t>
  </si>
  <si>
    <t>113154253</t>
  </si>
  <si>
    <t>Frézování živičného krytu tl 50 mm pruh š 1 m pl do 1000 m2 s překážkami v trase</t>
  </si>
  <si>
    <t>-1638079564</t>
  </si>
  <si>
    <t>"Rozšíření stávající komunikace" 338,0</t>
  </si>
  <si>
    <t>119003227</t>
  </si>
  <si>
    <t>Mobilní plotová zábrana vyplněná dráty výšky do 2,2 m pro zabezpečení výkopu zřízení</t>
  </si>
  <si>
    <t>-1941196820</t>
  </si>
  <si>
    <t>"odečteno z výkresu D.1 Situace chodníku" 2,0+464,96+2,0</t>
  </si>
  <si>
    <t>119003228</t>
  </si>
  <si>
    <t>Mobilní plotová zábrana vyplněná dráty výšky do 2,2 m pro zabezpečení výkopu odstranění</t>
  </si>
  <si>
    <t>359283051</t>
  </si>
  <si>
    <t>122251104</t>
  </si>
  <si>
    <t>Odkopávky a prokopávky nezapažené v hornině třídy těžitelnosti I, skupiny 3 objem do 500 m3 strojně</t>
  </si>
  <si>
    <t>m3</t>
  </si>
  <si>
    <t>-1911619056</t>
  </si>
  <si>
    <t>"odečteno z výkresu D.1 Situace chodníku" 2,5*0,3*(454,96-6,00)</t>
  </si>
  <si>
    <t>131213101</t>
  </si>
  <si>
    <t>Hloubení jam v soudržných horninách třídy těžitelnosti I, skupiny 3 ručně</t>
  </si>
  <si>
    <t>-1919531828</t>
  </si>
  <si>
    <t>"odečteno z výkresu D.5 Výkres zábradlí" 0,3*0,5*0,3*2+0,52*0,5*0,45*1</t>
  </si>
  <si>
    <t>11</t>
  </si>
  <si>
    <t>131251100</t>
  </si>
  <si>
    <t>Hloubení jam nezapažených v hornině třídy těžitelnosti I, skupiny 3 objem do 20 m3 strojně</t>
  </si>
  <si>
    <t>-331779554</t>
  </si>
  <si>
    <t>"UV1 - UV9, RŠ" 1,0*1,0*1,0*(9+1)</t>
  </si>
  <si>
    <t>12</t>
  </si>
  <si>
    <t>132251253</t>
  </si>
  <si>
    <t>Hloubení rýh nezapažených š do 2000 mm v hornině třídy těžitelnosti I, skupiny 3 objem do 100 m3 strojně</t>
  </si>
  <si>
    <t>-1796863523</t>
  </si>
  <si>
    <t>"přípojky UV1 a UV2" 1,0*1,8*(56,0+7,0)</t>
  </si>
  <si>
    <t>13</t>
  </si>
  <si>
    <t>162201401</t>
  </si>
  <si>
    <t>Vodorovné přemístění větví stromů listnatých do 1 km D kmene do 300 mm</t>
  </si>
  <si>
    <t>-380631453</t>
  </si>
  <si>
    <t>14</t>
  </si>
  <si>
    <t>162201411</t>
  </si>
  <si>
    <t>Vodorovné přemístění kmenů stromů listnatých do 1 km D kmene do 300 mm</t>
  </si>
  <si>
    <t>-1460266289</t>
  </si>
  <si>
    <t>162201421</t>
  </si>
  <si>
    <t>Vodorovné přemístění pařezů do 1 km D do 300 mm</t>
  </si>
  <si>
    <t>-665962688</t>
  </si>
  <si>
    <t>16</t>
  </si>
  <si>
    <t>162201422</t>
  </si>
  <si>
    <t>Vodorovné přemístění pařezů do 1 km D do 500 mm</t>
  </si>
  <si>
    <t>-364539449</t>
  </si>
  <si>
    <t>17</t>
  </si>
  <si>
    <t>162301501</t>
  </si>
  <si>
    <t>Vodorovné přemístění křovin do 5 km D kmene do 100 mm</t>
  </si>
  <si>
    <t>1526424221</t>
  </si>
  <si>
    <t>18</t>
  </si>
  <si>
    <t>162751117</t>
  </si>
  <si>
    <t>Vodorovné přemístění do 10000 m výkopku/sypaniny z horniny třídy těžitelnosti I, skupiny 1 až 3</t>
  </si>
  <si>
    <t>1915718801</t>
  </si>
  <si>
    <t>"odhad 1/2 výkopů na skládku" 357,717/2</t>
  </si>
  <si>
    <t>19</t>
  </si>
  <si>
    <t>162751119</t>
  </si>
  <si>
    <t>Příplatek k vodorovnému přemístění výkopku/sypaniny z horniny třídy těžitelnosti I, skupiny 1 až 3 ZKD 1000 m přes 10000 m</t>
  </si>
  <si>
    <t>1340436622</t>
  </si>
  <si>
    <t>178,859*5 'Přepočtené koeficientem množství</t>
  </si>
  <si>
    <t>20</t>
  </si>
  <si>
    <t>171151112</t>
  </si>
  <si>
    <t>Uložení sypaniny z hornin nesoudržných kamenitých do násypů zhutněných</t>
  </si>
  <si>
    <t>263600617</t>
  </si>
  <si>
    <t>"dorovnání terénu pod skladbu chodníku" 200,0</t>
  </si>
  <si>
    <t>M</t>
  </si>
  <si>
    <t>58344197</t>
  </si>
  <si>
    <t>štěrkodrť frakce 0/63</t>
  </si>
  <si>
    <t>t</t>
  </si>
  <si>
    <t>392441766</t>
  </si>
  <si>
    <t>200*2 'Přepočtené koeficientem množství</t>
  </si>
  <si>
    <t>22</t>
  </si>
  <si>
    <t>171201231</t>
  </si>
  <si>
    <t>Poplatek za uložení zeminy a kamení na recyklační skládce (skládkovné) kód odpadu 17 05 04</t>
  </si>
  <si>
    <t>-895566589</t>
  </si>
  <si>
    <t>178,859*1,7 'Přepočtené koeficientem množství</t>
  </si>
  <si>
    <t>23</t>
  </si>
  <si>
    <t>171251201</t>
  </si>
  <si>
    <t>Uložení sypaniny na skládky nebo meziskládky</t>
  </si>
  <si>
    <t>-932971644</t>
  </si>
  <si>
    <t>336,72+0,207+10,0+113,4-102,61</t>
  </si>
  <si>
    <t>24</t>
  </si>
  <si>
    <t>174151101</t>
  </si>
  <si>
    <t>Zásyp jam, šachet rýh nebo kolem objektů sypaninou se zhutněním</t>
  </si>
  <si>
    <t>-4974671</t>
  </si>
  <si>
    <t>"odhad 1/2 výkopů použito zpět" 357,717/2</t>
  </si>
  <si>
    <t>25</t>
  </si>
  <si>
    <t>1677692382</t>
  </si>
  <si>
    <t>"UV, RŠ, rýhy" 10,0+113,4-4,62-16,17</t>
  </si>
  <si>
    <t>26</t>
  </si>
  <si>
    <t>2066064312</t>
  </si>
  <si>
    <t>102,61*2 'Přepočtené koeficientem množství</t>
  </si>
  <si>
    <t>27</t>
  </si>
  <si>
    <t>175151101</t>
  </si>
  <si>
    <t>Obsypání potrubí strojně sypaninou bez prohození, uloženou do 3 m</t>
  </si>
  <si>
    <t>719072394</t>
  </si>
  <si>
    <t>"přípojky uličních vpustí" 0,6*0,35*77,0</t>
  </si>
  <si>
    <t>28</t>
  </si>
  <si>
    <t>58337331</t>
  </si>
  <si>
    <t>štěrkopísek frakce 0/22</t>
  </si>
  <si>
    <t>-856901214</t>
  </si>
  <si>
    <t>16,17*2 'Přepočtené koeficientem množství</t>
  </si>
  <si>
    <t>29</t>
  </si>
  <si>
    <t>181411132</t>
  </si>
  <si>
    <t>Založení parkového trávníku výsevem plochy do 1000 m2 ve svahu do 1:2</t>
  </si>
  <si>
    <t>216975896</t>
  </si>
  <si>
    <t>30</t>
  </si>
  <si>
    <t>00572410</t>
  </si>
  <si>
    <t>osivo směs travní parková</t>
  </si>
  <si>
    <t>kg</t>
  </si>
  <si>
    <t>-2096715476</t>
  </si>
  <si>
    <t>470*0,015 'Přepočtené koeficientem množství</t>
  </si>
  <si>
    <t>31</t>
  </si>
  <si>
    <t>181951111</t>
  </si>
  <si>
    <t>Úprava pláně v hornině třídy těžitelnosti I, skupiny 1 až 3 bez zhutnění</t>
  </si>
  <si>
    <t>59343455</t>
  </si>
  <si>
    <t>32</t>
  </si>
  <si>
    <t>182151111</t>
  </si>
  <si>
    <t>Svahování v zářezech v hornině třídy těžitelnosti I, skupiny 1 až 3</t>
  </si>
  <si>
    <t>-713804018</t>
  </si>
  <si>
    <t>33</t>
  </si>
  <si>
    <t>182351123</t>
  </si>
  <si>
    <t>Rozprostření ornice pl do 500 m2 ve svahu přes 1:5 tl vrstvy do 200 mm strojně</t>
  </si>
  <si>
    <t>89175615</t>
  </si>
  <si>
    <t>"odečteno z výkresu D.1 Situace chodníku" 470,0</t>
  </si>
  <si>
    <t>Zakládání</t>
  </si>
  <si>
    <t>34</t>
  </si>
  <si>
    <t>275313611</t>
  </si>
  <si>
    <t>Základové patky z betonu tř. C 16/20</t>
  </si>
  <si>
    <t>-1373666483</t>
  </si>
  <si>
    <t>0,207*1,1 'Přepočtené koeficientem množství</t>
  </si>
  <si>
    <t>35</t>
  </si>
  <si>
    <t>275351121</t>
  </si>
  <si>
    <t>Zřízení bednění základových patek</t>
  </si>
  <si>
    <t>1121501473</t>
  </si>
  <si>
    <t>"patky zábradlí" 0,3*4*0,5*2+(0,52+0,45)*2*0,5*1</t>
  </si>
  <si>
    <t>36</t>
  </si>
  <si>
    <t>275351122</t>
  </si>
  <si>
    <t>Odstranění bednění základových patek</t>
  </si>
  <si>
    <t>-1104155187</t>
  </si>
  <si>
    <t>Vodorovné konstrukce</t>
  </si>
  <si>
    <t>37</t>
  </si>
  <si>
    <t>451572111</t>
  </si>
  <si>
    <t>Lože pod potrubí otevřený výkop z kameniva drobného těženého</t>
  </si>
  <si>
    <t>-1702772500</t>
  </si>
  <si>
    <t>"přípojky uličních vpustí" 0,6*0,1*77,0</t>
  </si>
  <si>
    <t>Komunikace pozemní</t>
  </si>
  <si>
    <t>38</t>
  </si>
  <si>
    <t>564861111</t>
  </si>
  <si>
    <t>Podklad ze štěrkodrtě ŠD tl 200 mm</t>
  </si>
  <si>
    <t>22199307</t>
  </si>
  <si>
    <t>"odečteno z výkresu D.1 Situace chodníku"</t>
  </si>
  <si>
    <t>"Chodník" 762,849</t>
  </si>
  <si>
    <t>"Sjezdy" 79,28</t>
  </si>
  <si>
    <t>39</t>
  </si>
  <si>
    <t>567122112</t>
  </si>
  <si>
    <t>Podklad ze směsi stmelené cementem SC C 8/10 (KSC I) tl 130 mm</t>
  </si>
  <si>
    <t>-1843335252</t>
  </si>
  <si>
    <t>40</t>
  </si>
  <si>
    <t>567132111</t>
  </si>
  <si>
    <t>Podklad ze směsi stmelené cementem SC C 8/10 (KSC I) tl 160 mm</t>
  </si>
  <si>
    <t>788504336</t>
  </si>
  <si>
    <t>41</t>
  </si>
  <si>
    <t>573191111</t>
  </si>
  <si>
    <t>Postřik infiltrační kationaktivní emulzí v množství 1 kg/m2</t>
  </si>
  <si>
    <t>-97272389</t>
  </si>
  <si>
    <t>42</t>
  </si>
  <si>
    <t>573231106</t>
  </si>
  <si>
    <t>Postřik živičný spojovací ze silniční emulze v množství 0,30 kg/m2</t>
  </si>
  <si>
    <t>-1434618632</t>
  </si>
  <si>
    <t>43</t>
  </si>
  <si>
    <t>577134211</t>
  </si>
  <si>
    <t>Asfaltový beton vrstva obrusná ACO 11 (ABS) tř. II tl 40 mm š do 3 m z nemodifikovaného asfaltu</t>
  </si>
  <si>
    <t>-1928356201</t>
  </si>
  <si>
    <t>44</t>
  </si>
  <si>
    <t>577165112</t>
  </si>
  <si>
    <t>Asfaltový beton vrstva ložní ACL 16 (ABH) tl 70 mm š do 3 m z nemodifikovaného asfaltu</t>
  </si>
  <si>
    <t>1210220576</t>
  </si>
  <si>
    <t>45</t>
  </si>
  <si>
    <t>596211110</t>
  </si>
  <si>
    <t>Kladení zámkové dlažby komunikací pro pěší tl 60 mm skupiny A pl do 50 m2</t>
  </si>
  <si>
    <t>1854791838</t>
  </si>
  <si>
    <t>(4,05+5,95+6,58+5,0+4,75+4,17+5,3+4,05)*0,4</t>
  </si>
  <si>
    <t>1,0*0,4*12</t>
  </si>
  <si>
    <t>46</t>
  </si>
  <si>
    <t>59245006</t>
  </si>
  <si>
    <t>dlažba tvar obdélník betonová pro nevidomé 200x100x60mm barevná</t>
  </si>
  <si>
    <t>142280060</t>
  </si>
  <si>
    <t>20,74*1,03 'Přepočtené koeficientem množství</t>
  </si>
  <si>
    <t>47</t>
  </si>
  <si>
    <t>596211113</t>
  </si>
  <si>
    <t>Kladení zámkové dlažby komunikací pro pěší tl 60 mm skupiny A pl přes 300 m2</t>
  </si>
  <si>
    <t>1351414085</t>
  </si>
  <si>
    <t>(3,05+1,0+92,14+1,0)*(2,0-0,15)</t>
  </si>
  <si>
    <t>(2,0+11,62+1,0+9,29+1,0+30,06+1,0+9,55++1,0+35,21+1,0+9,96+1,0+17,34+1,0+9,18+1,0+13,2+1,0)*(2,0-0,15)</t>
  </si>
  <si>
    <t>(2,0+40,6+1,0+6,13+1,0+47,49+1,0+7,94+1,0+21,58+1,0)*(2,0-0,15)</t>
  </si>
  <si>
    <t>(1,0+22,96+1,0+3,05)*(2,0-0,15)</t>
  </si>
  <si>
    <t>Mezisoučet</t>
  </si>
  <si>
    <t>"odečet slepecká,vjezdy a linie" -20,740-20,828-(9,29+9,55+9,95+9,21)*0,4</t>
  </si>
  <si>
    <t>48</t>
  </si>
  <si>
    <t>59245018</t>
  </si>
  <si>
    <t>dlažba tvar obdélník betonová 200x100x60mm přírodní</t>
  </si>
  <si>
    <t>1080429750</t>
  </si>
  <si>
    <t>706,081*1,01 'Přepočtené koeficientem množství</t>
  </si>
  <si>
    <t>49</t>
  </si>
  <si>
    <t>596212210</t>
  </si>
  <si>
    <t>Kladení zámkové dlažby pozemních komunikací tl 80 mm skupiny A pl do 50 m2</t>
  </si>
  <si>
    <t>-191227085</t>
  </si>
  <si>
    <t>"Sjezdy" (9,29+9,55+9,95+9,21+6,13+7,94)*0,4</t>
  </si>
  <si>
    <t>"Sjezdy - vodící linie" (9,29+9,55+9,95+9,21+6,13+7,94)*0,4</t>
  </si>
  <si>
    <t>50</t>
  </si>
  <si>
    <t>59245226</t>
  </si>
  <si>
    <t>dlažba tvar obdélník betonová pro nevidomé 200x100x80mm barevná</t>
  </si>
  <si>
    <t>-1394320231</t>
  </si>
  <si>
    <t>20,828*1,03 'Přepočtené koeficientem množství</t>
  </si>
  <si>
    <t>51</t>
  </si>
  <si>
    <t>59212317</t>
  </si>
  <si>
    <t>dlaždice betonová pro nástupiště s varovným pásem sloučeným s vodící linií červená 495x400x60mm</t>
  </si>
  <si>
    <t>100187803</t>
  </si>
  <si>
    <t xml:space="preserve"> (9,29+9,55+9,95+9,21+6,13+7,94)*2</t>
  </si>
  <si>
    <t>104,14*1,01 'Přepočtené koeficientem množství</t>
  </si>
  <si>
    <t>52</t>
  </si>
  <si>
    <t>596212211</t>
  </si>
  <si>
    <t>Kladení zámkové dlažby pozemních komunikací tl 80 mm skupiny A pl do 100 m2</t>
  </si>
  <si>
    <t>-1609355571</t>
  </si>
  <si>
    <t>"Sjezdy" (9,29+9,55+9,95+9,21)*(2,0-0,15-0,4)+(6,13+4,13)/2*(2,0-0,15)+7,94*(2,0-0,15)</t>
  </si>
  <si>
    <t>"odečet slepecká,vjezdy a linie" -41,656</t>
  </si>
  <si>
    <t>53</t>
  </si>
  <si>
    <t>59245020</t>
  </si>
  <si>
    <t>dlažba tvar obdélník betonová 200x100x80mm přírodní</t>
  </si>
  <si>
    <t>-1140649810</t>
  </si>
  <si>
    <t>37,624*1,03 'Přepočtené koeficientem množství</t>
  </si>
  <si>
    <t>Trubní vedení</t>
  </si>
  <si>
    <t>54</t>
  </si>
  <si>
    <t>871315211</t>
  </si>
  <si>
    <t>Kanalizační potrubí z tvrdého PVC jednovrstvé tuhost třídy SN4 DN 160</t>
  </si>
  <si>
    <t>1248053400</t>
  </si>
  <si>
    <t>"napojení uličních vpustí UV1-9"</t>
  </si>
  <si>
    <t>"UV1" 56,0</t>
  </si>
  <si>
    <t>"UV2" 7,0</t>
  </si>
  <si>
    <t>"UV3-9" 2,0*7</t>
  </si>
  <si>
    <t>55</t>
  </si>
  <si>
    <t>894811113</t>
  </si>
  <si>
    <t>Revizní šachta z PVC typ přímý, DN 315/160 hl od 1360 do 1730 mm</t>
  </si>
  <si>
    <t>-1721061392</t>
  </si>
  <si>
    <t>"revizní šachta na přípojce UV1" 1</t>
  </si>
  <si>
    <t>56</t>
  </si>
  <si>
    <t>895941111</t>
  </si>
  <si>
    <t>Zřízení vpusti kanalizační uliční z betonových dílců typ UV-50 normální</t>
  </si>
  <si>
    <t>1913500454</t>
  </si>
  <si>
    <t>"UV1-9" 9</t>
  </si>
  <si>
    <t>57</t>
  </si>
  <si>
    <t>59223864</t>
  </si>
  <si>
    <t>prstenec pro uliční vpusť vyrovnávací betonový 390x60x130mm</t>
  </si>
  <si>
    <t>1588384752</t>
  </si>
  <si>
    <t>58</t>
  </si>
  <si>
    <t>59223858</t>
  </si>
  <si>
    <t>skruž pro uliční vpusť horní betonová 450x570x50mm</t>
  </si>
  <si>
    <t>597926970</t>
  </si>
  <si>
    <t>59</t>
  </si>
  <si>
    <t>59223857</t>
  </si>
  <si>
    <t>skruž pro uliční vpusť horní betonová 450x295x50mm</t>
  </si>
  <si>
    <t>1271901842</t>
  </si>
  <si>
    <t>60</t>
  </si>
  <si>
    <t>59223824</t>
  </si>
  <si>
    <t>vpusť uliční skruž betonová 590x500x50mm s výtokem (bez vložky)</t>
  </si>
  <si>
    <t>-1029253158</t>
  </si>
  <si>
    <t>61</t>
  </si>
  <si>
    <t>59223852</t>
  </si>
  <si>
    <t>dno pro uliční vpusť s kalovou prohlubní betonové 450x300x50mm</t>
  </si>
  <si>
    <t>-691960871</t>
  </si>
  <si>
    <t>62</t>
  </si>
  <si>
    <t>899204112</t>
  </si>
  <si>
    <t>Osazení mříží litinových včetně rámů a košů na bahno pro třídu zatížení D400, E600</t>
  </si>
  <si>
    <t>-1391635079</t>
  </si>
  <si>
    <t>63</t>
  </si>
  <si>
    <t>55242330</t>
  </si>
  <si>
    <t xml:space="preserve">mříž D 400 -  konkávní 600x600 4-stranný rám</t>
  </si>
  <si>
    <t>1774599711</t>
  </si>
  <si>
    <t>64</t>
  </si>
  <si>
    <t>55241001</t>
  </si>
  <si>
    <t>koš kalový pod kruhovou mříž - těžký</t>
  </si>
  <si>
    <t>863479362</t>
  </si>
  <si>
    <t>65</t>
  </si>
  <si>
    <t>899722114</t>
  </si>
  <si>
    <t>Krytí potrubí z plastů výstražnou fólií z PVC 40 cm</t>
  </si>
  <si>
    <t>-397269762</t>
  </si>
  <si>
    <t>Ostatní konstrukce a práce, bourání</t>
  </si>
  <si>
    <t>66</t>
  </si>
  <si>
    <t>915111112</t>
  </si>
  <si>
    <t>Vodorovné dopravní značení dělící čáry souvislé š 125 mm retroreflexní bílá barva</t>
  </si>
  <si>
    <t>-547960632</t>
  </si>
  <si>
    <t>"odečteno z výkresu D.1 Situace chodníku" 464,96</t>
  </si>
  <si>
    <t>67</t>
  </si>
  <si>
    <t>915611111</t>
  </si>
  <si>
    <t>Předznačení vodorovného liniového značení</t>
  </si>
  <si>
    <t>1226333886</t>
  </si>
  <si>
    <t>68</t>
  </si>
  <si>
    <t>916131213</t>
  </si>
  <si>
    <t>Osazení silničního obrubníku betonového stojatého s boční opěrou do lože z betonu prostého</t>
  </si>
  <si>
    <t>532413531</t>
  </si>
  <si>
    <t>"odečteno z výkresu D.2 Podélný profil"</t>
  </si>
  <si>
    <t>"silniční obrubník" 3,05+92,14+11,62+30,06+35,21+17,34+13,2+40,6+47,49+21,58+22,96+3,05</t>
  </si>
  <si>
    <t>"nájezdový obrubník" 9,29+9,55+9,96+9,18+6,13+7,94</t>
  </si>
  <si>
    <t>"přechodový obrubník" 1,0*18+2,0*2</t>
  </si>
  <si>
    <t>69</t>
  </si>
  <si>
    <t>59217031</t>
  </si>
  <si>
    <t>obrubník betonový silniční 1000x150x250mm</t>
  </si>
  <si>
    <t>-1846491905</t>
  </si>
  <si>
    <t>338,3*1,02 'Přepočtené koeficientem množství</t>
  </si>
  <si>
    <t>70</t>
  </si>
  <si>
    <t>59217029</t>
  </si>
  <si>
    <t>obrubník betonový silniční nájezdový 1000x150x150mm</t>
  </si>
  <si>
    <t>2041844909</t>
  </si>
  <si>
    <t>52,05*1,02 'Přepočtené koeficientem množství</t>
  </si>
  <si>
    <t>71</t>
  </si>
  <si>
    <t>59217030</t>
  </si>
  <si>
    <t>obrubník betonový silniční přechodový 1000x150x150-250mm</t>
  </si>
  <si>
    <t>1680242959</t>
  </si>
  <si>
    <t>22*1,02 'Přepočtené koeficientem množství</t>
  </si>
  <si>
    <t>72</t>
  </si>
  <si>
    <t>916331112</t>
  </si>
  <si>
    <t>Osazení zahradního obrubníku betonového do lože z betonu s boční opěrou</t>
  </si>
  <si>
    <t>-460185605</t>
  </si>
  <si>
    <t>"odečteno z výkresu D.1 Situace chodníku" 403,0</t>
  </si>
  <si>
    <t>73</t>
  </si>
  <si>
    <t>59217003</t>
  </si>
  <si>
    <t>obrubník betonový zahradní 500x50x250mm</t>
  </si>
  <si>
    <t>1250460203</t>
  </si>
  <si>
    <t>403*1,02 'Přepočtené koeficientem množství</t>
  </si>
  <si>
    <t>74</t>
  </si>
  <si>
    <t>916991121</t>
  </si>
  <si>
    <t>Lože pod obrubníky, krajníky nebo obruby z dlažebních kostek z betonu prostého</t>
  </si>
  <si>
    <t>1917481135</t>
  </si>
  <si>
    <t>0,3*0,1*(421,35+403,0)</t>
  </si>
  <si>
    <t>75</t>
  </si>
  <si>
    <t>919125111</t>
  </si>
  <si>
    <t>Těsnění svislé spáry mezi živičným krytem a ostatními prvky samolepicí asfaltovou páskou š 35 mm</t>
  </si>
  <si>
    <t>1962583020</t>
  </si>
  <si>
    <t>76</t>
  </si>
  <si>
    <t>919731121</t>
  </si>
  <si>
    <t>Zarovnání styčné plochy podkladu nebo krytu živičného tl do 50 mm</t>
  </si>
  <si>
    <t>-1095845440</t>
  </si>
  <si>
    <t>77</t>
  </si>
  <si>
    <t>919735113</t>
  </si>
  <si>
    <t>Řezání stávajícího živičného krytu hl do 150 mm</t>
  </si>
  <si>
    <t>-866656436</t>
  </si>
  <si>
    <t>78</t>
  </si>
  <si>
    <t>953961113</t>
  </si>
  <si>
    <t>Kotvy chemickým tmelem M 12 hl 110 mm do betonu, ŽB nebo kamene s vyvrtáním otvoru</t>
  </si>
  <si>
    <t>-1944294731</t>
  </si>
  <si>
    <t>"patky zábradlí" 3*4</t>
  </si>
  <si>
    <t>79</t>
  </si>
  <si>
    <t>9660717R1</t>
  </si>
  <si>
    <t>Bourání patek po demontáži dopravních opatření (demontáž zařízení zajišťuje investor)</t>
  </si>
  <si>
    <t>1861302763</t>
  </si>
  <si>
    <t xml:space="preserve">"odstranění/přenístění svislého dopravního značení a radaru - zajišťuje investor" </t>
  </si>
  <si>
    <t>"Bourání patek po demontáži dopravních opatření" 1</t>
  </si>
  <si>
    <t>997</t>
  </si>
  <si>
    <t>Přesun sutě</t>
  </si>
  <si>
    <t>80</t>
  </si>
  <si>
    <t>997002511</t>
  </si>
  <si>
    <t>Vodorovné přemístění suti a vybouraných hmot bez naložení ale se složením a urovnáním do 1 km</t>
  </si>
  <si>
    <t>960954164</t>
  </si>
  <si>
    <t>81</t>
  </si>
  <si>
    <t>997002519</t>
  </si>
  <si>
    <t>Příplatek ZKD 1 km přemístění suti a vybouraných hmot</t>
  </si>
  <si>
    <t>-1000765719</t>
  </si>
  <si>
    <t>124,066*14 'Přepočtené koeficientem množství</t>
  </si>
  <si>
    <t>82</t>
  </si>
  <si>
    <t>997013811</t>
  </si>
  <si>
    <t>Poplatek za uložení na skládce (skládkovné) stavebního odpadu dřevěného kód odpadu 17 02 01</t>
  </si>
  <si>
    <t>-271226087</t>
  </si>
  <si>
    <t>"pařezy - odhad" 1,0</t>
  </si>
  <si>
    <t>83</t>
  </si>
  <si>
    <t>997221861</t>
  </si>
  <si>
    <t>Poplatek za uložení stavebního odpadu na recyklační skládce (skládkovné) z prostého betonu pod kódem 17 01 01</t>
  </si>
  <si>
    <t>1984160957</t>
  </si>
  <si>
    <t>84</t>
  </si>
  <si>
    <t>997221875</t>
  </si>
  <si>
    <t>Poplatek za uložení stavebního odpadu na recyklační skládce (skládkovné) asfaltového bez obsahu dehtu zatříděného do Katalogu odpadů pod kódem 17 03 02</t>
  </si>
  <si>
    <t>-201058104</t>
  </si>
  <si>
    <t>51,04+72,96</t>
  </si>
  <si>
    <t>998</t>
  </si>
  <si>
    <t>Přesun hmot</t>
  </si>
  <si>
    <t>85</t>
  </si>
  <si>
    <t>998223011</t>
  </si>
  <si>
    <t>Přesun hmot pro pozemní komunikace s krytem dlážděným</t>
  </si>
  <si>
    <t>-649032353</t>
  </si>
  <si>
    <t>PSV</t>
  </si>
  <si>
    <t>Práce a dodávky PSV</t>
  </si>
  <si>
    <t>767</t>
  </si>
  <si>
    <t>Konstrukce zámečnické</t>
  </si>
  <si>
    <t>86</t>
  </si>
  <si>
    <t>767161117</t>
  </si>
  <si>
    <t>Montáž zábradlí rovného z trubek do zdi hmotnosti do 45 kg</t>
  </si>
  <si>
    <t>750047943</t>
  </si>
  <si>
    <t>"odečteno z výkresu D.5 Výkres zábradlí" 1,8+1,0</t>
  </si>
  <si>
    <t>87</t>
  </si>
  <si>
    <t>14011026</t>
  </si>
  <si>
    <t>trubka ocelová bezešvá hladká jakost 11 353 51x3,2mm</t>
  </si>
  <si>
    <t>-1693316777</t>
  </si>
  <si>
    <t>1,8+1,45+1,0+0,6+1,5*4</t>
  </si>
  <si>
    <t>10,85*1,15 'Přepočtené koeficientem množství</t>
  </si>
  <si>
    <t>88</t>
  </si>
  <si>
    <t>767220191</t>
  </si>
  <si>
    <t>Příplatek k montáži zábradlí z trubek za vytvoření ohybu</t>
  </si>
  <si>
    <t>1430348939</t>
  </si>
  <si>
    <t>89</t>
  </si>
  <si>
    <t>998767101</t>
  </si>
  <si>
    <t>Přesun hmot tonážní pro zámečnické konstrukce v objektech v do 6 m</t>
  </si>
  <si>
    <t>304828846</t>
  </si>
  <si>
    <t>783</t>
  </si>
  <si>
    <t xml:space="preserve"> Dokončovací práce</t>
  </si>
  <si>
    <t>90</t>
  </si>
  <si>
    <t>783301313</t>
  </si>
  <si>
    <t>Odmaštění zámečnických konstrukcí ředidlovým odmašťovačem</t>
  </si>
  <si>
    <t>-302335182</t>
  </si>
  <si>
    <t>91</t>
  </si>
  <si>
    <t>783314201</t>
  </si>
  <si>
    <t>Základní antikorozní jednonásobný syntetický standardní nátěr zámečnických konstrukcí</t>
  </si>
  <si>
    <t>17847778</t>
  </si>
  <si>
    <t>92</t>
  </si>
  <si>
    <t>783317101</t>
  </si>
  <si>
    <t>Krycí jednonásobný syntetický standardní nátěr zámečnických konstrukcí</t>
  </si>
  <si>
    <t>1587263179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</si>
</sst>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left" vertical="center"/>
    </xf>
    <xf numFmtId="4" fontId="8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4" borderId="0" xfId="0" applyFont="1" applyFill="1" applyAlignment="1" applyProtection="1">
      <alignment horizontal="left"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2020-05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Chodník Hlinsko – Rváčov, Etapa 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Hlinsko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24. 6. 2020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Hlinsko, Poděbradovo nám. 1, 539 23 Hlinsko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ILBprostav s.r.o.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36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Vedlejší náklady'!J32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'SO 001 - Vedlejší náklady'!P130</f>
        <v>0</v>
      </c>
      <c r="AV95" s="129">
        <f>'SO 001 - Vedlejší náklady'!J35</f>
        <v>0</v>
      </c>
      <c r="AW95" s="129">
        <f>'SO 001 - Vedlejší náklady'!J36</f>
        <v>0</v>
      </c>
      <c r="AX95" s="129">
        <f>'SO 001 - Vedlejší náklady'!J37</f>
        <v>0</v>
      </c>
      <c r="AY95" s="129">
        <f>'SO 001 - Vedlejší náklady'!J38</f>
        <v>0</v>
      </c>
      <c r="AZ95" s="129">
        <f>'SO 001 - Vedlejší náklady'!F35</f>
        <v>0</v>
      </c>
      <c r="BA95" s="129">
        <f>'SO 001 - Vedlejší náklady'!F36</f>
        <v>0</v>
      </c>
      <c r="BB95" s="129">
        <f>'SO 001 - Vedlejší náklady'!F37</f>
        <v>0</v>
      </c>
      <c r="BC95" s="129">
        <f>'SO 001 - Vedlejší náklady'!F38</f>
        <v>0</v>
      </c>
      <c r="BD95" s="131">
        <f>'SO 001 - Vedlejší náklady'!F39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Chodník'!J32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33">
        <v>0</v>
      </c>
      <c r="AT96" s="134">
        <f>ROUND(SUM(AV96:AW96),2)</f>
        <v>0</v>
      </c>
      <c r="AU96" s="135">
        <f>'SO 101 - Chodník'!P138</f>
        <v>0</v>
      </c>
      <c r="AV96" s="134">
        <f>'SO 101 - Chodník'!J35</f>
        <v>0</v>
      </c>
      <c r="AW96" s="134">
        <f>'SO 101 - Chodník'!J36</f>
        <v>0</v>
      </c>
      <c r="AX96" s="134">
        <f>'SO 101 - Chodník'!J37</f>
        <v>0</v>
      </c>
      <c r="AY96" s="134">
        <f>'SO 101 - Chodník'!J38</f>
        <v>0</v>
      </c>
      <c r="AZ96" s="134">
        <f>'SO 101 - Chodník'!F35</f>
        <v>0</v>
      </c>
      <c r="BA96" s="134">
        <f>'SO 101 - Chodník'!F36</f>
        <v>0</v>
      </c>
      <c r="BB96" s="134">
        <f>'SO 101 - Chodník'!F37</f>
        <v>0</v>
      </c>
      <c r="BC96" s="134">
        <f>'SO 101 - Chodník'!F38</f>
        <v>0</v>
      </c>
      <c r="BD96" s="136">
        <f>'SO 101 - Chodník'!F39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9wQSjfp3lNl1ilPQgcp/8AdPHlEk4MGXlQpKU5435c8g3zHMZSQOXtP+4m5vZTYcUVW9UX6eFEMi7JwfzNACDA==" hashValue="LqANbG/2Dpr+be+TJ+S46v7QVmHWfiP2R5jpbGq9hGocCFq/R+GOuUJQe5CGGtTOMnqrHaoQTwJ58tFJiB/9K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Vedlejší náklady'!C2" display="/"/>
    <hyperlink ref="A96" location="'SO 101 - Chodní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Chodník Hlinsko – Rváčov, Etapa I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83.25" customHeight="1">
      <c r="A27" s="150"/>
      <c r="B27" s="151"/>
      <c r="C27" s="150"/>
      <c r="D27" s="150"/>
      <c r="E27" s="152" t="s">
        <v>96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7" t="s">
        <v>97</v>
      </c>
      <c r="E30" s="39"/>
      <c r="F30" s="39"/>
      <c r="G30" s="39"/>
      <c r="H30" s="39"/>
      <c r="I30" s="145"/>
      <c r="J30" s="157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8" t="s">
        <v>98</v>
      </c>
      <c r="E31" s="39"/>
      <c r="F31" s="39"/>
      <c r="G31" s="39"/>
      <c r="H31" s="39"/>
      <c r="I31" s="145"/>
      <c r="J31" s="157">
        <f>J103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39</v>
      </c>
      <c r="E32" s="39"/>
      <c r="F32" s="39"/>
      <c r="G32" s="39"/>
      <c r="H32" s="39"/>
      <c r="I32" s="145"/>
      <c r="J32" s="160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6"/>
      <c r="J33" s="155"/>
      <c r="K33" s="15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41</v>
      </c>
      <c r="G34" s="39"/>
      <c r="H34" s="39"/>
      <c r="I34" s="162" t="s">
        <v>40</v>
      </c>
      <c r="J34" s="161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43" t="s">
        <v>44</v>
      </c>
      <c r="F35" s="164">
        <f>ROUND((SUM(BE103:BE110) + SUM(BE130:BE144)),  2)</f>
        <v>0</v>
      </c>
      <c r="G35" s="39"/>
      <c r="H35" s="39"/>
      <c r="I35" s="165">
        <v>0.20999999999999999</v>
      </c>
      <c r="J35" s="164">
        <f>ROUND(((SUM(BE103:BE110) + SUM(BE130:BE144))*I35),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64">
        <f>ROUND((SUM(BF103:BF110) + SUM(BF130:BF144)),  2)</f>
        <v>0</v>
      </c>
      <c r="G36" s="39"/>
      <c r="H36" s="39"/>
      <c r="I36" s="165">
        <v>0.14999999999999999</v>
      </c>
      <c r="J36" s="164">
        <f>ROUND(((SUM(BF103:BF110) + SUM(BF130:BF144))*I36),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4">
        <f>ROUND((SUM(BG103:BG110) + SUM(BG130:BG144)),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64">
        <f>ROUND((SUM(BH103:BH110) + SUM(BH130:BH144)),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64">
        <f>ROUND((SUM(BI103:BI110) + SUM(BI130:BI144)),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71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4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4" t="s">
        <v>52</v>
      </c>
      <c r="E50" s="175"/>
      <c r="F50" s="175"/>
      <c r="G50" s="174" t="s">
        <v>53</v>
      </c>
      <c r="H50" s="175"/>
      <c r="I50" s="176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54</v>
      </c>
      <c r="E61" s="178"/>
      <c r="F61" s="179" t="s">
        <v>55</v>
      </c>
      <c r="G61" s="177" t="s">
        <v>54</v>
      </c>
      <c r="H61" s="178"/>
      <c r="I61" s="180"/>
      <c r="J61" s="181" t="s">
        <v>55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56</v>
      </c>
      <c r="E65" s="182"/>
      <c r="F65" s="182"/>
      <c r="G65" s="174" t="s">
        <v>57</v>
      </c>
      <c r="H65" s="182"/>
      <c r="I65" s="183"/>
      <c r="J65" s="182"/>
      <c r="K65" s="18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54</v>
      </c>
      <c r="E76" s="178"/>
      <c r="F76" s="179" t="s">
        <v>55</v>
      </c>
      <c r="G76" s="177" t="s">
        <v>54</v>
      </c>
      <c r="H76" s="178"/>
      <c r="I76" s="180"/>
      <c r="J76" s="181" t="s">
        <v>55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6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9"/>
      <c r="J81" s="188"/>
      <c r="K81" s="18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0" t="str">
        <f>E7</f>
        <v>Chodník Hlinsko – Rváčov, Etapa I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001 - Vedlejší náklady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Hlinsko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Hlinsko, Poděbradovo nám. 1, 539 23 Hlinsko</v>
      </c>
      <c r="G91" s="41"/>
      <c r="H91" s="41"/>
      <c r="I91" s="148" t="s">
        <v>31</v>
      </c>
      <c r="J91" s="37" t="str">
        <f>E21</f>
        <v>ILBprostav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1" t="s">
        <v>100</v>
      </c>
      <c r="D94" s="192"/>
      <c r="E94" s="192"/>
      <c r="F94" s="192"/>
      <c r="G94" s="192"/>
      <c r="H94" s="192"/>
      <c r="I94" s="193"/>
      <c r="J94" s="194" t="s">
        <v>101</v>
      </c>
      <c r="K94" s="192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102</v>
      </c>
      <c r="D96" s="41"/>
      <c r="E96" s="41"/>
      <c r="F96" s="41"/>
      <c r="G96" s="41"/>
      <c r="H96" s="41"/>
      <c r="I96" s="145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6"/>
      <c r="C97" s="197"/>
      <c r="D97" s="198" t="s">
        <v>104</v>
      </c>
      <c r="E97" s="199"/>
      <c r="F97" s="199"/>
      <c r="G97" s="199"/>
      <c r="H97" s="199"/>
      <c r="I97" s="200"/>
      <c r="J97" s="201">
        <f>J131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6"/>
      <c r="C98" s="197"/>
      <c r="D98" s="198" t="s">
        <v>105</v>
      </c>
      <c r="E98" s="199"/>
      <c r="F98" s="199"/>
      <c r="G98" s="199"/>
      <c r="H98" s="199"/>
      <c r="I98" s="200"/>
      <c r="J98" s="201">
        <f>J136</f>
        <v>0</v>
      </c>
      <c r="K98" s="197"/>
      <c r="L98" s="202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6"/>
      <c r="C99" s="197"/>
      <c r="D99" s="198" t="s">
        <v>106</v>
      </c>
      <c r="E99" s="199"/>
      <c r="F99" s="199"/>
      <c r="G99" s="199"/>
      <c r="H99" s="199"/>
      <c r="I99" s="200"/>
      <c r="J99" s="201">
        <f>J138</f>
        <v>0</v>
      </c>
      <c r="K99" s="197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6"/>
      <c r="C100" s="197"/>
      <c r="D100" s="198" t="s">
        <v>107</v>
      </c>
      <c r="E100" s="199"/>
      <c r="F100" s="199"/>
      <c r="G100" s="199"/>
      <c r="H100" s="199"/>
      <c r="I100" s="200"/>
      <c r="J100" s="201">
        <f>J140</f>
        <v>0</v>
      </c>
      <c r="K100" s="197"/>
      <c r="L100" s="20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145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40"/>
      <c r="C102" s="41"/>
      <c r="D102" s="41"/>
      <c r="E102" s="41"/>
      <c r="F102" s="41"/>
      <c r="G102" s="41"/>
      <c r="H102" s="41"/>
      <c r="I102" s="145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9.28" customHeight="1">
      <c r="A103" s="39"/>
      <c r="B103" s="40"/>
      <c r="C103" s="195" t="s">
        <v>108</v>
      </c>
      <c r="D103" s="41"/>
      <c r="E103" s="41"/>
      <c r="F103" s="41"/>
      <c r="G103" s="41"/>
      <c r="H103" s="41"/>
      <c r="I103" s="145"/>
      <c r="J103" s="203">
        <f>ROUND(J104 + J105 + J106 + J107 + J108 + J109,2)</f>
        <v>0</v>
      </c>
      <c r="K103" s="41"/>
      <c r="L103" s="64"/>
      <c r="N103" s="204" t="s">
        <v>43</v>
      </c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8" customHeight="1">
      <c r="A104" s="39"/>
      <c r="B104" s="40"/>
      <c r="C104" s="41"/>
      <c r="D104" s="205" t="s">
        <v>109</v>
      </c>
      <c r="E104" s="206"/>
      <c r="F104" s="206"/>
      <c r="G104" s="41"/>
      <c r="H104" s="41"/>
      <c r="I104" s="145"/>
      <c r="J104" s="207">
        <v>0</v>
      </c>
      <c r="K104" s="41"/>
      <c r="L104" s="208"/>
      <c r="M104" s="209"/>
      <c r="N104" s="210" t="s">
        <v>44</v>
      </c>
      <c r="O104" s="209"/>
      <c r="P104" s="209"/>
      <c r="Q104" s="209"/>
      <c r="R104" s="209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11" t="s">
        <v>110</v>
      </c>
      <c r="AZ104" s="209"/>
      <c r="BA104" s="209"/>
      <c r="BB104" s="209"/>
      <c r="BC104" s="209"/>
      <c r="BD104" s="209"/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11" t="s">
        <v>87</v>
      </c>
      <c r="BK104" s="209"/>
      <c r="BL104" s="209"/>
      <c r="BM104" s="209"/>
    </row>
    <row r="105" s="2" customFormat="1" ht="18" customHeight="1">
      <c r="A105" s="39"/>
      <c r="B105" s="40"/>
      <c r="C105" s="41"/>
      <c r="D105" s="205" t="s">
        <v>111</v>
      </c>
      <c r="E105" s="206"/>
      <c r="F105" s="206"/>
      <c r="G105" s="41"/>
      <c r="H105" s="41"/>
      <c r="I105" s="145"/>
      <c r="J105" s="207">
        <v>0</v>
      </c>
      <c r="K105" s="41"/>
      <c r="L105" s="208"/>
      <c r="M105" s="209"/>
      <c r="N105" s="210" t="s">
        <v>44</v>
      </c>
      <c r="O105" s="209"/>
      <c r="P105" s="209"/>
      <c r="Q105" s="209"/>
      <c r="R105" s="209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11" t="s">
        <v>110</v>
      </c>
      <c r="AZ105" s="209"/>
      <c r="BA105" s="209"/>
      <c r="BB105" s="209"/>
      <c r="BC105" s="209"/>
      <c r="BD105" s="209"/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11" t="s">
        <v>87</v>
      </c>
      <c r="BK105" s="209"/>
      <c r="BL105" s="209"/>
      <c r="BM105" s="209"/>
    </row>
    <row r="106" s="2" customFormat="1" ht="18" customHeight="1">
      <c r="A106" s="39"/>
      <c r="B106" s="40"/>
      <c r="C106" s="41"/>
      <c r="D106" s="205" t="s">
        <v>112</v>
      </c>
      <c r="E106" s="206"/>
      <c r="F106" s="206"/>
      <c r="G106" s="41"/>
      <c r="H106" s="41"/>
      <c r="I106" s="145"/>
      <c r="J106" s="207">
        <v>0</v>
      </c>
      <c r="K106" s="41"/>
      <c r="L106" s="208"/>
      <c r="M106" s="209"/>
      <c r="N106" s="210" t="s">
        <v>44</v>
      </c>
      <c r="O106" s="209"/>
      <c r="P106" s="209"/>
      <c r="Q106" s="209"/>
      <c r="R106" s="209"/>
      <c r="S106" s="145"/>
      <c r="T106" s="145"/>
      <c r="U106" s="145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11" t="s">
        <v>110</v>
      </c>
      <c r="AZ106" s="209"/>
      <c r="BA106" s="209"/>
      <c r="BB106" s="209"/>
      <c r="BC106" s="209"/>
      <c r="BD106" s="209"/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11" t="s">
        <v>87</v>
      </c>
      <c r="BK106" s="209"/>
      <c r="BL106" s="209"/>
      <c r="BM106" s="209"/>
    </row>
    <row r="107" s="2" customFormat="1" ht="18" customHeight="1">
      <c r="A107" s="39"/>
      <c r="B107" s="40"/>
      <c r="C107" s="41"/>
      <c r="D107" s="205" t="s">
        <v>113</v>
      </c>
      <c r="E107" s="206"/>
      <c r="F107" s="206"/>
      <c r="G107" s="41"/>
      <c r="H107" s="41"/>
      <c r="I107" s="145"/>
      <c r="J107" s="207">
        <v>0</v>
      </c>
      <c r="K107" s="41"/>
      <c r="L107" s="208"/>
      <c r="M107" s="209"/>
      <c r="N107" s="210" t="s">
        <v>44</v>
      </c>
      <c r="O107" s="209"/>
      <c r="P107" s="209"/>
      <c r="Q107" s="209"/>
      <c r="R107" s="209"/>
      <c r="S107" s="145"/>
      <c r="T107" s="145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11" t="s">
        <v>110</v>
      </c>
      <c r="AZ107" s="209"/>
      <c r="BA107" s="209"/>
      <c r="BB107" s="209"/>
      <c r="BC107" s="209"/>
      <c r="BD107" s="209"/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11" t="s">
        <v>87</v>
      </c>
      <c r="BK107" s="209"/>
      <c r="BL107" s="209"/>
      <c r="BM107" s="209"/>
    </row>
    <row r="108" s="2" customFormat="1" ht="18" customHeight="1">
      <c r="A108" s="39"/>
      <c r="B108" s="40"/>
      <c r="C108" s="41"/>
      <c r="D108" s="205" t="s">
        <v>114</v>
      </c>
      <c r="E108" s="206"/>
      <c r="F108" s="206"/>
      <c r="G108" s="41"/>
      <c r="H108" s="41"/>
      <c r="I108" s="145"/>
      <c r="J108" s="207">
        <v>0</v>
      </c>
      <c r="K108" s="41"/>
      <c r="L108" s="208"/>
      <c r="M108" s="209"/>
      <c r="N108" s="210" t="s">
        <v>44</v>
      </c>
      <c r="O108" s="209"/>
      <c r="P108" s="209"/>
      <c r="Q108" s="209"/>
      <c r="R108" s="209"/>
      <c r="S108" s="145"/>
      <c r="T108" s="145"/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11" t="s">
        <v>110</v>
      </c>
      <c r="AZ108" s="209"/>
      <c r="BA108" s="209"/>
      <c r="BB108" s="209"/>
      <c r="BC108" s="209"/>
      <c r="BD108" s="209"/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11" t="s">
        <v>87</v>
      </c>
      <c r="BK108" s="209"/>
      <c r="BL108" s="209"/>
      <c r="BM108" s="209"/>
    </row>
    <row r="109" s="2" customFormat="1" ht="18" customHeight="1">
      <c r="A109" s="39"/>
      <c r="B109" s="40"/>
      <c r="C109" s="41"/>
      <c r="D109" s="206" t="s">
        <v>115</v>
      </c>
      <c r="E109" s="41"/>
      <c r="F109" s="41"/>
      <c r="G109" s="41"/>
      <c r="H109" s="41"/>
      <c r="I109" s="145"/>
      <c r="J109" s="207">
        <f>ROUND(J30*T109,2)</f>
        <v>0</v>
      </c>
      <c r="K109" s="41"/>
      <c r="L109" s="208"/>
      <c r="M109" s="209"/>
      <c r="N109" s="210" t="s">
        <v>44</v>
      </c>
      <c r="O109" s="209"/>
      <c r="P109" s="209"/>
      <c r="Q109" s="209"/>
      <c r="R109" s="209"/>
      <c r="S109" s="145"/>
      <c r="T109" s="145"/>
      <c r="U109" s="145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11" t="s">
        <v>116</v>
      </c>
      <c r="AZ109" s="209"/>
      <c r="BA109" s="209"/>
      <c r="BB109" s="209"/>
      <c r="BC109" s="209"/>
      <c r="BD109" s="209"/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11" t="s">
        <v>87</v>
      </c>
      <c r="BK109" s="209"/>
      <c r="BL109" s="209"/>
      <c r="BM109" s="209"/>
    </row>
    <row r="110" s="2" customForma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213" t="s">
        <v>117</v>
      </c>
      <c r="D111" s="192"/>
      <c r="E111" s="192"/>
      <c r="F111" s="192"/>
      <c r="G111" s="192"/>
      <c r="H111" s="192"/>
      <c r="I111" s="193"/>
      <c r="J111" s="214">
        <f>ROUND(J96+J103,2)</f>
        <v>0</v>
      </c>
      <c r="K111" s="192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186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189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118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90" t="str">
        <f>E7</f>
        <v>Chodník Hlinsko – Rváčov, Etapa I</v>
      </c>
      <c r="F120" s="33"/>
      <c r="G120" s="33"/>
      <c r="H120" s="33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94</v>
      </c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001 - Vedlejší náklady</v>
      </c>
      <c r="F122" s="41"/>
      <c r="G122" s="41"/>
      <c r="H122" s="41"/>
      <c r="I122" s="14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Hlinsko</v>
      </c>
      <c r="G124" s="41"/>
      <c r="H124" s="41"/>
      <c r="I124" s="148" t="s">
        <v>22</v>
      </c>
      <c r="J124" s="80" t="str">
        <f>IF(J12="","",J12)</f>
        <v>24. 6. 2020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Město Hlinsko, Poděbradovo nám. 1, 539 23 Hlinsko</v>
      </c>
      <c r="G126" s="41"/>
      <c r="H126" s="41"/>
      <c r="I126" s="148" t="s">
        <v>31</v>
      </c>
      <c r="J126" s="37" t="str">
        <f>E21</f>
        <v>ILBprostav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29</v>
      </c>
      <c r="D127" s="41"/>
      <c r="E127" s="41"/>
      <c r="F127" s="28" t="str">
        <f>IF(E18="","",E18)</f>
        <v>Vyplň údaj</v>
      </c>
      <c r="G127" s="41"/>
      <c r="H127" s="41"/>
      <c r="I127" s="148" t="s">
        <v>36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0" customFormat="1" ht="29.28" customHeight="1">
      <c r="A129" s="215"/>
      <c r="B129" s="216"/>
      <c r="C129" s="217" t="s">
        <v>119</v>
      </c>
      <c r="D129" s="218" t="s">
        <v>64</v>
      </c>
      <c r="E129" s="218" t="s">
        <v>60</v>
      </c>
      <c r="F129" s="218" t="s">
        <v>61</v>
      </c>
      <c r="G129" s="218" t="s">
        <v>120</v>
      </c>
      <c r="H129" s="218" t="s">
        <v>121</v>
      </c>
      <c r="I129" s="219" t="s">
        <v>122</v>
      </c>
      <c r="J129" s="218" t="s">
        <v>101</v>
      </c>
      <c r="K129" s="220" t="s">
        <v>123</v>
      </c>
      <c r="L129" s="221"/>
      <c r="M129" s="101" t="s">
        <v>1</v>
      </c>
      <c r="N129" s="102" t="s">
        <v>43</v>
      </c>
      <c r="O129" s="102" t="s">
        <v>124</v>
      </c>
      <c r="P129" s="102" t="s">
        <v>125</v>
      </c>
      <c r="Q129" s="102" t="s">
        <v>126</v>
      </c>
      <c r="R129" s="102" t="s">
        <v>127</v>
      </c>
      <c r="S129" s="102" t="s">
        <v>128</v>
      </c>
      <c r="T129" s="103" t="s">
        <v>129</v>
      </c>
      <c r="U129" s="21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215"/>
    </row>
    <row r="130" s="2" customFormat="1" ht="22.8" customHeight="1">
      <c r="A130" s="39"/>
      <c r="B130" s="40"/>
      <c r="C130" s="108" t="s">
        <v>130</v>
      </c>
      <c r="D130" s="41"/>
      <c r="E130" s="41"/>
      <c r="F130" s="41"/>
      <c r="G130" s="41"/>
      <c r="H130" s="41"/>
      <c r="I130" s="145"/>
      <c r="J130" s="222">
        <f>BK130</f>
        <v>0</v>
      </c>
      <c r="K130" s="41"/>
      <c r="L130" s="45"/>
      <c r="M130" s="104"/>
      <c r="N130" s="223"/>
      <c r="O130" s="105"/>
      <c r="P130" s="224">
        <f>P131+P136+P138+P140</f>
        <v>0</v>
      </c>
      <c r="Q130" s="105"/>
      <c r="R130" s="224">
        <f>R131+R136+R138+R140</f>
        <v>0.52300000000000002</v>
      </c>
      <c r="S130" s="105"/>
      <c r="T130" s="225">
        <f>T131+T136+T138+T140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78</v>
      </c>
      <c r="AU130" s="18" t="s">
        <v>103</v>
      </c>
      <c r="BK130" s="226">
        <f>BK131+BK136+BK138+BK140</f>
        <v>0</v>
      </c>
    </row>
    <row r="131" s="11" customFormat="1" ht="25.92" customHeight="1">
      <c r="A131" s="11"/>
      <c r="B131" s="227"/>
      <c r="C131" s="228"/>
      <c r="D131" s="229" t="s">
        <v>78</v>
      </c>
      <c r="E131" s="230" t="s">
        <v>131</v>
      </c>
      <c r="F131" s="230" t="s">
        <v>132</v>
      </c>
      <c r="G131" s="228"/>
      <c r="H131" s="228"/>
      <c r="I131" s="231"/>
      <c r="J131" s="232">
        <f>BK131</f>
        <v>0</v>
      </c>
      <c r="K131" s="228"/>
      <c r="L131" s="233"/>
      <c r="M131" s="234"/>
      <c r="N131" s="235"/>
      <c r="O131" s="235"/>
      <c r="P131" s="236">
        <f>SUM(P132:P135)</f>
        <v>0</v>
      </c>
      <c r="Q131" s="235"/>
      <c r="R131" s="236">
        <f>SUM(R132:R135)</f>
        <v>0</v>
      </c>
      <c r="S131" s="235"/>
      <c r="T131" s="237">
        <f>SUM(T132:T135)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38" t="s">
        <v>133</v>
      </c>
      <c r="AT131" s="239" t="s">
        <v>78</v>
      </c>
      <c r="AU131" s="239" t="s">
        <v>79</v>
      </c>
      <c r="AY131" s="238" t="s">
        <v>134</v>
      </c>
      <c r="BK131" s="240">
        <f>SUM(BK132:BK135)</f>
        <v>0</v>
      </c>
    </row>
    <row r="132" s="2" customFormat="1" ht="21.75" customHeight="1">
      <c r="A132" s="39"/>
      <c r="B132" s="40"/>
      <c r="C132" s="241" t="s">
        <v>87</v>
      </c>
      <c r="D132" s="241" t="s">
        <v>135</v>
      </c>
      <c r="E132" s="242" t="s">
        <v>136</v>
      </c>
      <c r="F132" s="243" t="s">
        <v>137</v>
      </c>
      <c r="G132" s="244" t="s">
        <v>138</v>
      </c>
      <c r="H132" s="245">
        <v>1</v>
      </c>
      <c r="I132" s="246"/>
      <c r="J132" s="247">
        <f>ROUND(I132*H132,2)</f>
        <v>0</v>
      </c>
      <c r="K132" s="243" t="s">
        <v>139</v>
      </c>
      <c r="L132" s="45"/>
      <c r="M132" s="248" t="s">
        <v>1</v>
      </c>
      <c r="N132" s="249" t="s">
        <v>44</v>
      </c>
      <c r="O132" s="92"/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2" t="s">
        <v>140</v>
      </c>
      <c r="AT132" s="252" t="s">
        <v>135</v>
      </c>
      <c r="AU132" s="252" t="s">
        <v>87</v>
      </c>
      <c r="AY132" s="18" t="s">
        <v>134</v>
      </c>
      <c r="BE132" s="253">
        <f>IF(N132="základní",J132,0)</f>
        <v>0</v>
      </c>
      <c r="BF132" s="253">
        <f>IF(N132="snížená",J132,0)</f>
        <v>0</v>
      </c>
      <c r="BG132" s="253">
        <f>IF(N132="zákl. přenesená",J132,0)</f>
        <v>0</v>
      </c>
      <c r="BH132" s="253">
        <f>IF(N132="sníž. přenesená",J132,0)</f>
        <v>0</v>
      </c>
      <c r="BI132" s="253">
        <f>IF(N132="nulová",J132,0)</f>
        <v>0</v>
      </c>
      <c r="BJ132" s="18" t="s">
        <v>87</v>
      </c>
      <c r="BK132" s="253">
        <f>ROUND(I132*H132,2)</f>
        <v>0</v>
      </c>
      <c r="BL132" s="18" t="s">
        <v>140</v>
      </c>
      <c r="BM132" s="252" t="s">
        <v>141</v>
      </c>
    </row>
    <row r="133" s="2" customFormat="1" ht="16.5" customHeight="1">
      <c r="A133" s="39"/>
      <c r="B133" s="40"/>
      <c r="C133" s="241" t="s">
        <v>89</v>
      </c>
      <c r="D133" s="241" t="s">
        <v>135</v>
      </c>
      <c r="E133" s="242" t="s">
        <v>142</v>
      </c>
      <c r="F133" s="243" t="s">
        <v>143</v>
      </c>
      <c r="G133" s="244" t="s">
        <v>144</v>
      </c>
      <c r="H133" s="245">
        <v>1</v>
      </c>
      <c r="I133" s="246"/>
      <c r="J133" s="247">
        <f>ROUND(I133*H133,2)</f>
        <v>0</v>
      </c>
      <c r="K133" s="243" t="s">
        <v>139</v>
      </c>
      <c r="L133" s="45"/>
      <c r="M133" s="248" t="s">
        <v>1</v>
      </c>
      <c r="N133" s="249" t="s">
        <v>44</v>
      </c>
      <c r="O133" s="92"/>
      <c r="P133" s="250">
        <f>O133*H133</f>
        <v>0</v>
      </c>
      <c r="Q133" s="250">
        <v>0</v>
      </c>
      <c r="R133" s="250">
        <f>Q133*H133</f>
        <v>0</v>
      </c>
      <c r="S133" s="250">
        <v>0</v>
      </c>
      <c r="T133" s="25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2" t="s">
        <v>140</v>
      </c>
      <c r="AT133" s="252" t="s">
        <v>135</v>
      </c>
      <c r="AU133" s="252" t="s">
        <v>87</v>
      </c>
      <c r="AY133" s="18" t="s">
        <v>134</v>
      </c>
      <c r="BE133" s="253">
        <f>IF(N133="základní",J133,0)</f>
        <v>0</v>
      </c>
      <c r="BF133" s="253">
        <f>IF(N133="snížená",J133,0)</f>
        <v>0</v>
      </c>
      <c r="BG133" s="253">
        <f>IF(N133="zákl. přenesená",J133,0)</f>
        <v>0</v>
      </c>
      <c r="BH133" s="253">
        <f>IF(N133="sníž. přenesená",J133,0)</f>
        <v>0</v>
      </c>
      <c r="BI133" s="253">
        <f>IF(N133="nulová",J133,0)</f>
        <v>0</v>
      </c>
      <c r="BJ133" s="18" t="s">
        <v>87</v>
      </c>
      <c r="BK133" s="253">
        <f>ROUND(I133*H133,2)</f>
        <v>0</v>
      </c>
      <c r="BL133" s="18" t="s">
        <v>140</v>
      </c>
      <c r="BM133" s="252" t="s">
        <v>145</v>
      </c>
    </row>
    <row r="134" s="2" customFormat="1" ht="21.75" customHeight="1">
      <c r="A134" s="39"/>
      <c r="B134" s="40"/>
      <c r="C134" s="241" t="s">
        <v>146</v>
      </c>
      <c r="D134" s="241" t="s">
        <v>135</v>
      </c>
      <c r="E134" s="242" t="s">
        <v>147</v>
      </c>
      <c r="F134" s="243" t="s">
        <v>148</v>
      </c>
      <c r="G134" s="244" t="s">
        <v>144</v>
      </c>
      <c r="H134" s="245">
        <v>1</v>
      </c>
      <c r="I134" s="246"/>
      <c r="J134" s="247">
        <f>ROUND(I134*H134,2)</f>
        <v>0</v>
      </c>
      <c r="K134" s="243" t="s">
        <v>139</v>
      </c>
      <c r="L134" s="45"/>
      <c r="M134" s="248" t="s">
        <v>1</v>
      </c>
      <c r="N134" s="249" t="s">
        <v>44</v>
      </c>
      <c r="O134" s="92"/>
      <c r="P134" s="250">
        <f>O134*H134</f>
        <v>0</v>
      </c>
      <c r="Q134" s="250">
        <v>0</v>
      </c>
      <c r="R134" s="250">
        <f>Q134*H134</f>
        <v>0</v>
      </c>
      <c r="S134" s="250">
        <v>0</v>
      </c>
      <c r="T134" s="25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2" t="s">
        <v>140</v>
      </c>
      <c r="AT134" s="252" t="s">
        <v>135</v>
      </c>
      <c r="AU134" s="252" t="s">
        <v>87</v>
      </c>
      <c r="AY134" s="18" t="s">
        <v>134</v>
      </c>
      <c r="BE134" s="253">
        <f>IF(N134="základní",J134,0)</f>
        <v>0</v>
      </c>
      <c r="BF134" s="253">
        <f>IF(N134="snížená",J134,0)</f>
        <v>0</v>
      </c>
      <c r="BG134" s="253">
        <f>IF(N134="zákl. přenesená",J134,0)</f>
        <v>0</v>
      </c>
      <c r="BH134" s="253">
        <f>IF(N134="sníž. přenesená",J134,0)</f>
        <v>0</v>
      </c>
      <c r="BI134" s="253">
        <f>IF(N134="nulová",J134,0)</f>
        <v>0</v>
      </c>
      <c r="BJ134" s="18" t="s">
        <v>87</v>
      </c>
      <c r="BK134" s="253">
        <f>ROUND(I134*H134,2)</f>
        <v>0</v>
      </c>
      <c r="BL134" s="18" t="s">
        <v>140</v>
      </c>
      <c r="BM134" s="252" t="s">
        <v>149</v>
      </c>
    </row>
    <row r="135" s="2" customFormat="1" ht="16.5" customHeight="1">
      <c r="A135" s="39"/>
      <c r="B135" s="40"/>
      <c r="C135" s="241" t="s">
        <v>150</v>
      </c>
      <c r="D135" s="241" t="s">
        <v>135</v>
      </c>
      <c r="E135" s="242" t="s">
        <v>151</v>
      </c>
      <c r="F135" s="243" t="s">
        <v>152</v>
      </c>
      <c r="G135" s="244" t="s">
        <v>144</v>
      </c>
      <c r="H135" s="245">
        <v>1</v>
      </c>
      <c r="I135" s="246"/>
      <c r="J135" s="247">
        <f>ROUND(I135*H135,2)</f>
        <v>0</v>
      </c>
      <c r="K135" s="243" t="s">
        <v>139</v>
      </c>
      <c r="L135" s="45"/>
      <c r="M135" s="248" t="s">
        <v>1</v>
      </c>
      <c r="N135" s="249" t="s">
        <v>44</v>
      </c>
      <c r="O135" s="92"/>
      <c r="P135" s="250">
        <f>O135*H135</f>
        <v>0</v>
      </c>
      <c r="Q135" s="250">
        <v>0</v>
      </c>
      <c r="R135" s="250">
        <f>Q135*H135</f>
        <v>0</v>
      </c>
      <c r="S135" s="250">
        <v>0</v>
      </c>
      <c r="T135" s="25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2" t="s">
        <v>140</v>
      </c>
      <c r="AT135" s="252" t="s">
        <v>135</v>
      </c>
      <c r="AU135" s="252" t="s">
        <v>87</v>
      </c>
      <c r="AY135" s="18" t="s">
        <v>134</v>
      </c>
      <c r="BE135" s="253">
        <f>IF(N135="základní",J135,0)</f>
        <v>0</v>
      </c>
      <c r="BF135" s="253">
        <f>IF(N135="snížená",J135,0)</f>
        <v>0</v>
      </c>
      <c r="BG135" s="253">
        <f>IF(N135="zákl. přenesená",J135,0)</f>
        <v>0</v>
      </c>
      <c r="BH135" s="253">
        <f>IF(N135="sníž. přenesená",J135,0)</f>
        <v>0</v>
      </c>
      <c r="BI135" s="253">
        <f>IF(N135="nulová",J135,0)</f>
        <v>0</v>
      </c>
      <c r="BJ135" s="18" t="s">
        <v>87</v>
      </c>
      <c r="BK135" s="253">
        <f>ROUND(I135*H135,2)</f>
        <v>0</v>
      </c>
      <c r="BL135" s="18" t="s">
        <v>140</v>
      </c>
      <c r="BM135" s="252" t="s">
        <v>153</v>
      </c>
    </row>
    <row r="136" s="11" customFormat="1" ht="25.92" customHeight="1">
      <c r="A136" s="11"/>
      <c r="B136" s="227"/>
      <c r="C136" s="228"/>
      <c r="D136" s="229" t="s">
        <v>78</v>
      </c>
      <c r="E136" s="230" t="s">
        <v>154</v>
      </c>
      <c r="F136" s="230" t="s">
        <v>155</v>
      </c>
      <c r="G136" s="228"/>
      <c r="H136" s="228"/>
      <c r="I136" s="231"/>
      <c r="J136" s="232">
        <f>BK136</f>
        <v>0</v>
      </c>
      <c r="K136" s="228"/>
      <c r="L136" s="233"/>
      <c r="M136" s="234"/>
      <c r="N136" s="235"/>
      <c r="O136" s="235"/>
      <c r="P136" s="236">
        <f>P137</f>
        <v>0</v>
      </c>
      <c r="Q136" s="235"/>
      <c r="R136" s="236">
        <f>R137</f>
        <v>0</v>
      </c>
      <c r="S136" s="235"/>
      <c r="T136" s="237">
        <f>T137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38" t="s">
        <v>133</v>
      </c>
      <c r="AT136" s="239" t="s">
        <v>78</v>
      </c>
      <c r="AU136" s="239" t="s">
        <v>79</v>
      </c>
      <c r="AY136" s="238" t="s">
        <v>134</v>
      </c>
      <c r="BK136" s="240">
        <f>BK137</f>
        <v>0</v>
      </c>
    </row>
    <row r="137" s="2" customFormat="1" ht="33" customHeight="1">
      <c r="A137" s="39"/>
      <c r="B137" s="40"/>
      <c r="C137" s="241" t="s">
        <v>133</v>
      </c>
      <c r="D137" s="241" t="s">
        <v>135</v>
      </c>
      <c r="E137" s="242" t="s">
        <v>156</v>
      </c>
      <c r="F137" s="243" t="s">
        <v>157</v>
      </c>
      <c r="G137" s="244" t="s">
        <v>144</v>
      </c>
      <c r="H137" s="245">
        <v>1</v>
      </c>
      <c r="I137" s="246"/>
      <c r="J137" s="247">
        <f>ROUND(I137*H137,2)</f>
        <v>0</v>
      </c>
      <c r="K137" s="243" t="s">
        <v>139</v>
      </c>
      <c r="L137" s="45"/>
      <c r="M137" s="248" t="s">
        <v>1</v>
      </c>
      <c r="N137" s="249" t="s">
        <v>44</v>
      </c>
      <c r="O137" s="92"/>
      <c r="P137" s="250">
        <f>O137*H137</f>
        <v>0</v>
      </c>
      <c r="Q137" s="250">
        <v>0</v>
      </c>
      <c r="R137" s="250">
        <f>Q137*H137</f>
        <v>0</v>
      </c>
      <c r="S137" s="250">
        <v>0</v>
      </c>
      <c r="T137" s="25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2" t="s">
        <v>140</v>
      </c>
      <c r="AT137" s="252" t="s">
        <v>135</v>
      </c>
      <c r="AU137" s="252" t="s">
        <v>87</v>
      </c>
      <c r="AY137" s="18" t="s">
        <v>134</v>
      </c>
      <c r="BE137" s="253">
        <f>IF(N137="základní",J137,0)</f>
        <v>0</v>
      </c>
      <c r="BF137" s="253">
        <f>IF(N137="snížená",J137,0)</f>
        <v>0</v>
      </c>
      <c r="BG137" s="253">
        <f>IF(N137="zákl. přenesená",J137,0)</f>
        <v>0</v>
      </c>
      <c r="BH137" s="253">
        <f>IF(N137="sníž. přenesená",J137,0)</f>
        <v>0</v>
      </c>
      <c r="BI137" s="253">
        <f>IF(N137="nulová",J137,0)</f>
        <v>0</v>
      </c>
      <c r="BJ137" s="18" t="s">
        <v>87</v>
      </c>
      <c r="BK137" s="253">
        <f>ROUND(I137*H137,2)</f>
        <v>0</v>
      </c>
      <c r="BL137" s="18" t="s">
        <v>140</v>
      </c>
      <c r="BM137" s="252" t="s">
        <v>158</v>
      </c>
    </row>
    <row r="138" s="11" customFormat="1" ht="25.92" customHeight="1">
      <c r="A138" s="11"/>
      <c r="B138" s="227"/>
      <c r="C138" s="228"/>
      <c r="D138" s="229" t="s">
        <v>78</v>
      </c>
      <c r="E138" s="230" t="s">
        <v>159</v>
      </c>
      <c r="F138" s="230" t="s">
        <v>160</v>
      </c>
      <c r="G138" s="228"/>
      <c r="H138" s="228"/>
      <c r="I138" s="231"/>
      <c r="J138" s="232">
        <f>BK138</f>
        <v>0</v>
      </c>
      <c r="K138" s="228"/>
      <c r="L138" s="233"/>
      <c r="M138" s="234"/>
      <c r="N138" s="235"/>
      <c r="O138" s="235"/>
      <c r="P138" s="236">
        <f>P139</f>
        <v>0</v>
      </c>
      <c r="Q138" s="235"/>
      <c r="R138" s="236">
        <f>R139</f>
        <v>0</v>
      </c>
      <c r="S138" s="235"/>
      <c r="T138" s="237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38" t="s">
        <v>133</v>
      </c>
      <c r="AT138" s="239" t="s">
        <v>78</v>
      </c>
      <c r="AU138" s="239" t="s">
        <v>79</v>
      </c>
      <c r="AY138" s="238" t="s">
        <v>134</v>
      </c>
      <c r="BK138" s="240">
        <f>BK139</f>
        <v>0</v>
      </c>
    </row>
    <row r="139" s="2" customFormat="1" ht="16.5" customHeight="1">
      <c r="A139" s="39"/>
      <c r="B139" s="40"/>
      <c r="C139" s="241" t="s">
        <v>161</v>
      </c>
      <c r="D139" s="241" t="s">
        <v>135</v>
      </c>
      <c r="E139" s="242" t="s">
        <v>162</v>
      </c>
      <c r="F139" s="243" t="s">
        <v>163</v>
      </c>
      <c r="G139" s="244" t="s">
        <v>164</v>
      </c>
      <c r="H139" s="245">
        <v>1</v>
      </c>
      <c r="I139" s="246"/>
      <c r="J139" s="247">
        <f>ROUND(I139*H139,2)</f>
        <v>0</v>
      </c>
      <c r="K139" s="243" t="s">
        <v>139</v>
      </c>
      <c r="L139" s="45"/>
      <c r="M139" s="248" t="s">
        <v>1</v>
      </c>
      <c r="N139" s="249" t="s">
        <v>44</v>
      </c>
      <c r="O139" s="92"/>
      <c r="P139" s="250">
        <f>O139*H139</f>
        <v>0</v>
      </c>
      <c r="Q139" s="250">
        <v>0</v>
      </c>
      <c r="R139" s="250">
        <f>Q139*H139</f>
        <v>0</v>
      </c>
      <c r="S139" s="250">
        <v>0</v>
      </c>
      <c r="T139" s="25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2" t="s">
        <v>140</v>
      </c>
      <c r="AT139" s="252" t="s">
        <v>135</v>
      </c>
      <c r="AU139" s="252" t="s">
        <v>87</v>
      </c>
      <c r="AY139" s="18" t="s">
        <v>134</v>
      </c>
      <c r="BE139" s="253">
        <f>IF(N139="základní",J139,0)</f>
        <v>0</v>
      </c>
      <c r="BF139" s="253">
        <f>IF(N139="snížená",J139,0)</f>
        <v>0</v>
      </c>
      <c r="BG139" s="253">
        <f>IF(N139="zákl. přenesená",J139,0)</f>
        <v>0</v>
      </c>
      <c r="BH139" s="253">
        <f>IF(N139="sníž. přenesená",J139,0)</f>
        <v>0</v>
      </c>
      <c r="BI139" s="253">
        <f>IF(N139="nulová",J139,0)</f>
        <v>0</v>
      </c>
      <c r="BJ139" s="18" t="s">
        <v>87</v>
      </c>
      <c r="BK139" s="253">
        <f>ROUND(I139*H139,2)</f>
        <v>0</v>
      </c>
      <c r="BL139" s="18" t="s">
        <v>140</v>
      </c>
      <c r="BM139" s="252" t="s">
        <v>165</v>
      </c>
    </row>
    <row r="140" s="11" customFormat="1" ht="25.92" customHeight="1">
      <c r="A140" s="11"/>
      <c r="B140" s="227"/>
      <c r="C140" s="228"/>
      <c r="D140" s="229" t="s">
        <v>78</v>
      </c>
      <c r="E140" s="230" t="s">
        <v>166</v>
      </c>
      <c r="F140" s="230" t="s">
        <v>167</v>
      </c>
      <c r="G140" s="228"/>
      <c r="H140" s="228"/>
      <c r="I140" s="231"/>
      <c r="J140" s="232">
        <f>BK140</f>
        <v>0</v>
      </c>
      <c r="K140" s="228"/>
      <c r="L140" s="233"/>
      <c r="M140" s="234"/>
      <c r="N140" s="235"/>
      <c r="O140" s="235"/>
      <c r="P140" s="236">
        <f>SUM(P141:P144)</f>
        <v>0</v>
      </c>
      <c r="Q140" s="235"/>
      <c r="R140" s="236">
        <f>SUM(R141:R144)</f>
        <v>0.52300000000000002</v>
      </c>
      <c r="S140" s="235"/>
      <c r="T140" s="237">
        <f>SUM(T141:T144)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8" t="s">
        <v>133</v>
      </c>
      <c r="AT140" s="239" t="s">
        <v>78</v>
      </c>
      <c r="AU140" s="239" t="s">
        <v>79</v>
      </c>
      <c r="AY140" s="238" t="s">
        <v>134</v>
      </c>
      <c r="BK140" s="240">
        <f>SUM(BK141:BK144)</f>
        <v>0</v>
      </c>
    </row>
    <row r="141" s="2" customFormat="1" ht="16.5" customHeight="1">
      <c r="A141" s="39"/>
      <c r="B141" s="40"/>
      <c r="C141" s="241" t="s">
        <v>168</v>
      </c>
      <c r="D141" s="241" t="s">
        <v>135</v>
      </c>
      <c r="E141" s="242" t="s">
        <v>169</v>
      </c>
      <c r="F141" s="243" t="s">
        <v>170</v>
      </c>
      <c r="G141" s="244" t="s">
        <v>144</v>
      </c>
      <c r="H141" s="245">
        <v>1</v>
      </c>
      <c r="I141" s="246"/>
      <c r="J141" s="247">
        <f>ROUND(I141*H141,2)</f>
        <v>0</v>
      </c>
      <c r="K141" s="243" t="s">
        <v>139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140</v>
      </c>
      <c r="AT141" s="252" t="s">
        <v>135</v>
      </c>
      <c r="AU141" s="252" t="s">
        <v>87</v>
      </c>
      <c r="AY141" s="18" t="s">
        <v>134</v>
      </c>
      <c r="BE141" s="253">
        <f>IF(N141="základní",J141,0)</f>
        <v>0</v>
      </c>
      <c r="BF141" s="253">
        <f>IF(N141="snížená",J141,0)</f>
        <v>0</v>
      </c>
      <c r="BG141" s="253">
        <f>IF(N141="zákl. přenesená",J141,0)</f>
        <v>0</v>
      </c>
      <c r="BH141" s="253">
        <f>IF(N141="sníž. přenesená",J141,0)</f>
        <v>0</v>
      </c>
      <c r="BI141" s="253">
        <f>IF(N141="nulová",J141,0)</f>
        <v>0</v>
      </c>
      <c r="BJ141" s="18" t="s">
        <v>87</v>
      </c>
      <c r="BK141" s="253">
        <f>ROUND(I141*H141,2)</f>
        <v>0</v>
      </c>
      <c r="BL141" s="18" t="s">
        <v>140</v>
      </c>
      <c r="BM141" s="252" t="s">
        <v>171</v>
      </c>
    </row>
    <row r="142" s="2" customFormat="1" ht="21.75" customHeight="1">
      <c r="A142" s="39"/>
      <c r="B142" s="40"/>
      <c r="C142" s="241" t="s">
        <v>172</v>
      </c>
      <c r="D142" s="241" t="s">
        <v>135</v>
      </c>
      <c r="E142" s="242" t="s">
        <v>173</v>
      </c>
      <c r="F142" s="243" t="s">
        <v>174</v>
      </c>
      <c r="G142" s="244" t="s">
        <v>144</v>
      </c>
      <c r="H142" s="245">
        <v>1</v>
      </c>
      <c r="I142" s="246"/>
      <c r="J142" s="247">
        <f>ROUND(I142*H142,2)</f>
        <v>0</v>
      </c>
      <c r="K142" s="243" t="s">
        <v>139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140</v>
      </c>
      <c r="AT142" s="252" t="s">
        <v>135</v>
      </c>
      <c r="AU142" s="252" t="s">
        <v>87</v>
      </c>
      <c r="AY142" s="18" t="s">
        <v>134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18" t="s">
        <v>87</v>
      </c>
      <c r="BK142" s="253">
        <f>ROUND(I142*H142,2)</f>
        <v>0</v>
      </c>
      <c r="BL142" s="18" t="s">
        <v>140</v>
      </c>
      <c r="BM142" s="252" t="s">
        <v>175</v>
      </c>
    </row>
    <row r="143" s="2" customFormat="1" ht="21.75" customHeight="1">
      <c r="A143" s="39"/>
      <c r="B143" s="40"/>
      <c r="C143" s="241" t="s">
        <v>176</v>
      </c>
      <c r="D143" s="241" t="s">
        <v>135</v>
      </c>
      <c r="E143" s="242" t="s">
        <v>177</v>
      </c>
      <c r="F143" s="243" t="s">
        <v>178</v>
      </c>
      <c r="G143" s="244" t="s">
        <v>144</v>
      </c>
      <c r="H143" s="245">
        <v>1</v>
      </c>
      <c r="I143" s="246"/>
      <c r="J143" s="247">
        <f>ROUND(I143*H143,2)</f>
        <v>0</v>
      </c>
      <c r="K143" s="243" t="s">
        <v>139</v>
      </c>
      <c r="L143" s="45"/>
      <c r="M143" s="248" t="s">
        <v>1</v>
      </c>
      <c r="N143" s="249" t="s">
        <v>44</v>
      </c>
      <c r="O143" s="92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2" t="s">
        <v>140</v>
      </c>
      <c r="AT143" s="252" t="s">
        <v>135</v>
      </c>
      <c r="AU143" s="252" t="s">
        <v>87</v>
      </c>
      <c r="AY143" s="18" t="s">
        <v>134</v>
      </c>
      <c r="BE143" s="253">
        <f>IF(N143="základní",J143,0)</f>
        <v>0</v>
      </c>
      <c r="BF143" s="253">
        <f>IF(N143="snížená",J143,0)</f>
        <v>0</v>
      </c>
      <c r="BG143" s="253">
        <f>IF(N143="zákl. přenesená",J143,0)</f>
        <v>0</v>
      </c>
      <c r="BH143" s="253">
        <f>IF(N143="sníž. přenesená",J143,0)</f>
        <v>0</v>
      </c>
      <c r="BI143" s="253">
        <f>IF(N143="nulová",J143,0)</f>
        <v>0</v>
      </c>
      <c r="BJ143" s="18" t="s">
        <v>87</v>
      </c>
      <c r="BK143" s="253">
        <f>ROUND(I143*H143,2)</f>
        <v>0</v>
      </c>
      <c r="BL143" s="18" t="s">
        <v>140</v>
      </c>
      <c r="BM143" s="252" t="s">
        <v>179</v>
      </c>
    </row>
    <row r="144" s="2" customFormat="1" ht="16.5" customHeight="1">
      <c r="A144" s="39"/>
      <c r="B144" s="40"/>
      <c r="C144" s="241" t="s">
        <v>180</v>
      </c>
      <c r="D144" s="241" t="s">
        <v>135</v>
      </c>
      <c r="E144" s="242" t="s">
        <v>181</v>
      </c>
      <c r="F144" s="243" t="s">
        <v>182</v>
      </c>
      <c r="G144" s="244" t="s">
        <v>183</v>
      </c>
      <c r="H144" s="245">
        <v>100</v>
      </c>
      <c r="I144" s="246"/>
      <c r="J144" s="247">
        <f>ROUND(I144*H144,2)</f>
        <v>0</v>
      </c>
      <c r="K144" s="243" t="s">
        <v>1</v>
      </c>
      <c r="L144" s="45"/>
      <c r="M144" s="254" t="s">
        <v>1</v>
      </c>
      <c r="N144" s="255" t="s">
        <v>44</v>
      </c>
      <c r="O144" s="256"/>
      <c r="P144" s="257">
        <f>O144*H144</f>
        <v>0</v>
      </c>
      <c r="Q144" s="257">
        <v>0.0052300000000000003</v>
      </c>
      <c r="R144" s="257">
        <f>Q144*H144</f>
        <v>0.52300000000000002</v>
      </c>
      <c r="S144" s="257">
        <v>0</v>
      </c>
      <c r="T144" s="25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150</v>
      </c>
      <c r="AT144" s="252" t="s">
        <v>135</v>
      </c>
      <c r="AU144" s="252" t="s">
        <v>87</v>
      </c>
      <c r="AY144" s="18" t="s">
        <v>134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8" t="s">
        <v>87</v>
      </c>
      <c r="BK144" s="253">
        <f>ROUND(I144*H144,2)</f>
        <v>0</v>
      </c>
      <c r="BL144" s="18" t="s">
        <v>150</v>
      </c>
      <c r="BM144" s="252" t="s">
        <v>184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186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F48lvxbN+dIRgjuYAR/k4lyNDRxKN69TiBgWgwavllwIe2SGSnvSuRldM3PixNXoIhmjuoBnChjNHaEWhU0rSA==" hashValue="QB2+o+sCDTZUJoGhSldNgkWNeKe7BiI9kwG5DJPsJdz+MLbcGcLU6s29dio7LGoul2dwNzNBWrXz63/YQovlTQ==" algorithmName="SHA-512" password="CC35"/>
  <autoFilter ref="C129:K144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89</v>
      </c>
    </row>
    <row r="4" s="1" customFormat="1" ht="24.96" customHeight="1">
      <c r="B4" s="21"/>
      <c r="D4" s="141" t="s">
        <v>93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Chodník Hlinsko – Rváčov, Etapa I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94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185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24. 6. 2020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27</v>
      </c>
      <c r="F15" s="39"/>
      <c r="G15" s="39"/>
      <c r="H15" s="39"/>
      <c r="I15" s="148" t="s">
        <v>28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8" t="s">
        <v>25</v>
      </c>
      <c r="J20" s="147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33</v>
      </c>
      <c r="F21" s="39"/>
      <c r="G21" s="39"/>
      <c r="H21" s="39"/>
      <c r="I21" s="148" t="s">
        <v>28</v>
      </c>
      <c r="J21" s="147" t="s">
        <v>34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28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147" t="s">
        <v>97</v>
      </c>
      <c r="E30" s="39"/>
      <c r="F30" s="39"/>
      <c r="G30" s="39"/>
      <c r="H30" s="39"/>
      <c r="I30" s="145"/>
      <c r="J30" s="157">
        <f>J96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8" t="s">
        <v>98</v>
      </c>
      <c r="E31" s="39"/>
      <c r="F31" s="39"/>
      <c r="G31" s="39"/>
      <c r="H31" s="39"/>
      <c r="I31" s="145"/>
      <c r="J31" s="157">
        <f>J111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9" t="s">
        <v>39</v>
      </c>
      <c r="E32" s="39"/>
      <c r="F32" s="39"/>
      <c r="G32" s="39"/>
      <c r="H32" s="39"/>
      <c r="I32" s="145"/>
      <c r="J32" s="160">
        <f>ROUND(J30 + J31,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5"/>
      <c r="E33" s="155"/>
      <c r="F33" s="155"/>
      <c r="G33" s="155"/>
      <c r="H33" s="155"/>
      <c r="I33" s="156"/>
      <c r="J33" s="155"/>
      <c r="K33" s="155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1" t="s">
        <v>41</v>
      </c>
      <c r="G34" s="39"/>
      <c r="H34" s="39"/>
      <c r="I34" s="162" t="s">
        <v>40</v>
      </c>
      <c r="J34" s="161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43" t="s">
        <v>44</v>
      </c>
      <c r="F35" s="164">
        <f>ROUND((SUM(BE111:BE118) + SUM(BE138:BE340)),  2)</f>
        <v>0</v>
      </c>
      <c r="G35" s="39"/>
      <c r="H35" s="39"/>
      <c r="I35" s="165">
        <v>0.20999999999999999</v>
      </c>
      <c r="J35" s="164">
        <f>ROUND(((SUM(BE111:BE118) + SUM(BE138:BE340))*I35),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45</v>
      </c>
      <c r="F36" s="164">
        <f>ROUND((SUM(BF111:BF118) + SUM(BF138:BF340)),  2)</f>
        <v>0</v>
      </c>
      <c r="G36" s="39"/>
      <c r="H36" s="39"/>
      <c r="I36" s="165">
        <v>0.14999999999999999</v>
      </c>
      <c r="J36" s="164">
        <f>ROUND(((SUM(BF111:BF118) + SUM(BF138:BF340))*I36),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46</v>
      </c>
      <c r="F37" s="164">
        <f>ROUND((SUM(BG111:BG118) + SUM(BG138:BG340)),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47</v>
      </c>
      <c r="F38" s="164">
        <f>ROUND((SUM(BH111:BH118) + SUM(BH138:BH340)),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48</v>
      </c>
      <c r="F39" s="164">
        <f>ROUND((SUM(BI111:BI118) + SUM(BI138:BI340)),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71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4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4" t="s">
        <v>52</v>
      </c>
      <c r="E50" s="175"/>
      <c r="F50" s="175"/>
      <c r="G50" s="174" t="s">
        <v>53</v>
      </c>
      <c r="H50" s="175"/>
      <c r="I50" s="176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54</v>
      </c>
      <c r="E61" s="178"/>
      <c r="F61" s="179" t="s">
        <v>55</v>
      </c>
      <c r="G61" s="177" t="s">
        <v>54</v>
      </c>
      <c r="H61" s="178"/>
      <c r="I61" s="180"/>
      <c r="J61" s="181" t="s">
        <v>55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56</v>
      </c>
      <c r="E65" s="182"/>
      <c r="F65" s="182"/>
      <c r="G65" s="174" t="s">
        <v>57</v>
      </c>
      <c r="H65" s="182"/>
      <c r="I65" s="183"/>
      <c r="J65" s="182"/>
      <c r="K65" s="182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54</v>
      </c>
      <c r="E76" s="178"/>
      <c r="F76" s="179" t="s">
        <v>55</v>
      </c>
      <c r="G76" s="177" t="s">
        <v>54</v>
      </c>
      <c r="H76" s="178"/>
      <c r="I76" s="180"/>
      <c r="J76" s="181" t="s">
        <v>55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4"/>
      <c r="C77" s="185"/>
      <c r="D77" s="185"/>
      <c r="E77" s="185"/>
      <c r="F77" s="185"/>
      <c r="G77" s="185"/>
      <c r="H77" s="185"/>
      <c r="I77" s="186"/>
      <c r="J77" s="185"/>
      <c r="K77" s="185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7"/>
      <c r="C81" s="188"/>
      <c r="D81" s="188"/>
      <c r="E81" s="188"/>
      <c r="F81" s="188"/>
      <c r="G81" s="188"/>
      <c r="H81" s="188"/>
      <c r="I81" s="189"/>
      <c r="J81" s="188"/>
      <c r="K81" s="188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99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0" t="str">
        <f>E7</f>
        <v>Chodník Hlinsko – Rváčov, Etapa I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Chodník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Hlinsko</v>
      </c>
      <c r="G89" s="41"/>
      <c r="H89" s="41"/>
      <c r="I89" s="148" t="s">
        <v>22</v>
      </c>
      <c r="J89" s="80" t="str">
        <f>IF(J12="","",J12)</f>
        <v>24. 6. 2020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Hlinsko, Poděbradovo nám. 1, 539 23 Hlinsko</v>
      </c>
      <c r="G91" s="41"/>
      <c r="H91" s="41"/>
      <c r="I91" s="148" t="s">
        <v>31</v>
      </c>
      <c r="J91" s="37" t="str">
        <f>E21</f>
        <v>ILBprostav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148" t="s">
        <v>36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91" t="s">
        <v>100</v>
      </c>
      <c r="D94" s="192"/>
      <c r="E94" s="192"/>
      <c r="F94" s="192"/>
      <c r="G94" s="192"/>
      <c r="H94" s="192"/>
      <c r="I94" s="193"/>
      <c r="J94" s="194" t="s">
        <v>101</v>
      </c>
      <c r="K94" s="192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5" t="s">
        <v>102</v>
      </c>
      <c r="D96" s="41"/>
      <c r="E96" s="41"/>
      <c r="F96" s="41"/>
      <c r="G96" s="41"/>
      <c r="H96" s="41"/>
      <c r="I96" s="145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103</v>
      </c>
    </row>
    <row r="97" s="9" customFormat="1" ht="24.96" customHeight="1">
      <c r="A97" s="9"/>
      <c r="B97" s="196"/>
      <c r="C97" s="197"/>
      <c r="D97" s="198" t="s">
        <v>186</v>
      </c>
      <c r="E97" s="199"/>
      <c r="F97" s="199"/>
      <c r="G97" s="199"/>
      <c r="H97" s="199"/>
      <c r="I97" s="200"/>
      <c r="J97" s="201">
        <f>J139</f>
        <v>0</v>
      </c>
      <c r="K97" s="197"/>
      <c r="L97" s="20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59"/>
      <c r="C98" s="260"/>
      <c r="D98" s="261" t="s">
        <v>187</v>
      </c>
      <c r="E98" s="262"/>
      <c r="F98" s="262"/>
      <c r="G98" s="262"/>
      <c r="H98" s="262"/>
      <c r="I98" s="263"/>
      <c r="J98" s="264">
        <f>J140</f>
        <v>0</v>
      </c>
      <c r="K98" s="260"/>
      <c r="L98" s="26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59"/>
      <c r="C99" s="260"/>
      <c r="D99" s="261" t="s">
        <v>188</v>
      </c>
      <c r="E99" s="262"/>
      <c r="F99" s="262"/>
      <c r="G99" s="262"/>
      <c r="H99" s="262"/>
      <c r="I99" s="263"/>
      <c r="J99" s="264">
        <f>J201</f>
        <v>0</v>
      </c>
      <c r="K99" s="260"/>
      <c r="L99" s="265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59"/>
      <c r="C100" s="260"/>
      <c r="D100" s="261" t="s">
        <v>189</v>
      </c>
      <c r="E100" s="262"/>
      <c r="F100" s="262"/>
      <c r="G100" s="262"/>
      <c r="H100" s="262"/>
      <c r="I100" s="263"/>
      <c r="J100" s="264">
        <f>J208</f>
        <v>0</v>
      </c>
      <c r="K100" s="260"/>
      <c r="L100" s="26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59"/>
      <c r="C101" s="260"/>
      <c r="D101" s="261" t="s">
        <v>190</v>
      </c>
      <c r="E101" s="262"/>
      <c r="F101" s="262"/>
      <c r="G101" s="262"/>
      <c r="H101" s="262"/>
      <c r="I101" s="263"/>
      <c r="J101" s="264">
        <f>J211</f>
        <v>0</v>
      </c>
      <c r="K101" s="260"/>
      <c r="L101" s="26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59"/>
      <c r="C102" s="260"/>
      <c r="D102" s="261" t="s">
        <v>191</v>
      </c>
      <c r="E102" s="262"/>
      <c r="F102" s="262"/>
      <c r="G102" s="262"/>
      <c r="H102" s="262"/>
      <c r="I102" s="263"/>
      <c r="J102" s="264">
        <f>J265</f>
        <v>0</v>
      </c>
      <c r="K102" s="260"/>
      <c r="L102" s="26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59"/>
      <c r="C103" s="260"/>
      <c r="D103" s="261" t="s">
        <v>192</v>
      </c>
      <c r="E103" s="262"/>
      <c r="F103" s="262"/>
      <c r="G103" s="262"/>
      <c r="H103" s="262"/>
      <c r="I103" s="263"/>
      <c r="J103" s="264">
        <f>J285</f>
        <v>0</v>
      </c>
      <c r="K103" s="260"/>
      <c r="L103" s="265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59"/>
      <c r="C104" s="260"/>
      <c r="D104" s="261" t="s">
        <v>193</v>
      </c>
      <c r="E104" s="262"/>
      <c r="F104" s="262"/>
      <c r="G104" s="262"/>
      <c r="H104" s="262"/>
      <c r="I104" s="263"/>
      <c r="J104" s="264">
        <f>J317</f>
        <v>0</v>
      </c>
      <c r="K104" s="260"/>
      <c r="L104" s="265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59"/>
      <c r="C105" s="260"/>
      <c r="D105" s="261" t="s">
        <v>194</v>
      </c>
      <c r="E105" s="262"/>
      <c r="F105" s="262"/>
      <c r="G105" s="262"/>
      <c r="H105" s="262"/>
      <c r="I105" s="263"/>
      <c r="J105" s="264">
        <f>J326</f>
        <v>0</v>
      </c>
      <c r="K105" s="260"/>
      <c r="L105" s="265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9" customFormat="1" ht="24.96" customHeight="1">
      <c r="A106" s="9"/>
      <c r="B106" s="196"/>
      <c r="C106" s="197"/>
      <c r="D106" s="198" t="s">
        <v>195</v>
      </c>
      <c r="E106" s="199"/>
      <c r="F106" s="199"/>
      <c r="G106" s="199"/>
      <c r="H106" s="199"/>
      <c r="I106" s="200"/>
      <c r="J106" s="201">
        <f>J328</f>
        <v>0</v>
      </c>
      <c r="K106" s="197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2" customFormat="1" ht="19.92" customHeight="1">
      <c r="A107" s="12"/>
      <c r="B107" s="259"/>
      <c r="C107" s="260"/>
      <c r="D107" s="261" t="s">
        <v>196</v>
      </c>
      <c r="E107" s="262"/>
      <c r="F107" s="262"/>
      <c r="G107" s="262"/>
      <c r="H107" s="262"/>
      <c r="I107" s="263"/>
      <c r="J107" s="264">
        <f>J329</f>
        <v>0</v>
      </c>
      <c r="K107" s="260"/>
      <c r="L107" s="265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12" customFormat="1" ht="19.92" customHeight="1">
      <c r="A108" s="12"/>
      <c r="B108" s="259"/>
      <c r="C108" s="260"/>
      <c r="D108" s="261" t="s">
        <v>197</v>
      </c>
      <c r="E108" s="262"/>
      <c r="F108" s="262"/>
      <c r="G108" s="262"/>
      <c r="H108" s="262"/>
      <c r="I108" s="263"/>
      <c r="J108" s="264">
        <f>J337</f>
        <v>0</v>
      </c>
      <c r="K108" s="260"/>
      <c r="L108" s="265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9.28" customHeight="1">
      <c r="A111" s="39"/>
      <c r="B111" s="40"/>
      <c r="C111" s="195" t="s">
        <v>108</v>
      </c>
      <c r="D111" s="41"/>
      <c r="E111" s="41"/>
      <c r="F111" s="41"/>
      <c r="G111" s="41"/>
      <c r="H111" s="41"/>
      <c r="I111" s="145"/>
      <c r="J111" s="203">
        <f>ROUND(J112 + J113 + J114 + J115 + J116 + J117,2)</f>
        <v>0</v>
      </c>
      <c r="K111" s="41"/>
      <c r="L111" s="64"/>
      <c r="N111" s="204" t="s">
        <v>43</v>
      </c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8" customHeight="1">
      <c r="A112" s="39"/>
      <c r="B112" s="40"/>
      <c r="C112" s="41"/>
      <c r="D112" s="205" t="s">
        <v>109</v>
      </c>
      <c r="E112" s="206"/>
      <c r="F112" s="206"/>
      <c r="G112" s="41"/>
      <c r="H112" s="41"/>
      <c r="I112" s="145"/>
      <c r="J112" s="207">
        <v>0</v>
      </c>
      <c r="K112" s="41"/>
      <c r="L112" s="208"/>
      <c r="M112" s="209"/>
      <c r="N112" s="210" t="s">
        <v>44</v>
      </c>
      <c r="O112" s="209"/>
      <c r="P112" s="209"/>
      <c r="Q112" s="209"/>
      <c r="R112" s="209"/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209"/>
      <c r="AG112" s="209"/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11" t="s">
        <v>110</v>
      </c>
      <c r="AZ112" s="209"/>
      <c r="BA112" s="209"/>
      <c r="BB112" s="209"/>
      <c r="BC112" s="209"/>
      <c r="BD112" s="209"/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11" t="s">
        <v>87</v>
      </c>
      <c r="BK112" s="209"/>
      <c r="BL112" s="209"/>
      <c r="BM112" s="209"/>
    </row>
    <row r="113" s="2" customFormat="1" ht="18" customHeight="1">
      <c r="A113" s="39"/>
      <c r="B113" s="40"/>
      <c r="C113" s="41"/>
      <c r="D113" s="205" t="s">
        <v>111</v>
      </c>
      <c r="E113" s="206"/>
      <c r="F113" s="206"/>
      <c r="G113" s="41"/>
      <c r="H113" s="41"/>
      <c r="I113" s="145"/>
      <c r="J113" s="207">
        <v>0</v>
      </c>
      <c r="K113" s="41"/>
      <c r="L113" s="208"/>
      <c r="M113" s="209"/>
      <c r="N113" s="210" t="s">
        <v>44</v>
      </c>
      <c r="O113" s="209"/>
      <c r="P113" s="209"/>
      <c r="Q113" s="209"/>
      <c r="R113" s="209"/>
      <c r="S113" s="145"/>
      <c r="T113" s="145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209"/>
      <c r="AG113" s="209"/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11" t="s">
        <v>110</v>
      </c>
      <c r="AZ113" s="209"/>
      <c r="BA113" s="209"/>
      <c r="BB113" s="209"/>
      <c r="BC113" s="209"/>
      <c r="BD113" s="209"/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11" t="s">
        <v>87</v>
      </c>
      <c r="BK113" s="209"/>
      <c r="BL113" s="209"/>
      <c r="BM113" s="209"/>
    </row>
    <row r="114" s="2" customFormat="1" ht="18" customHeight="1">
      <c r="A114" s="39"/>
      <c r="B114" s="40"/>
      <c r="C114" s="41"/>
      <c r="D114" s="205" t="s">
        <v>112</v>
      </c>
      <c r="E114" s="206"/>
      <c r="F114" s="206"/>
      <c r="G114" s="41"/>
      <c r="H114" s="41"/>
      <c r="I114" s="145"/>
      <c r="J114" s="207">
        <v>0</v>
      </c>
      <c r="K114" s="41"/>
      <c r="L114" s="208"/>
      <c r="M114" s="209"/>
      <c r="N114" s="210" t="s">
        <v>44</v>
      </c>
      <c r="O114" s="209"/>
      <c r="P114" s="209"/>
      <c r="Q114" s="209"/>
      <c r="R114" s="209"/>
      <c r="S114" s="145"/>
      <c r="T114" s="145"/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209"/>
      <c r="AG114" s="209"/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11" t="s">
        <v>110</v>
      </c>
      <c r="AZ114" s="209"/>
      <c r="BA114" s="209"/>
      <c r="BB114" s="209"/>
      <c r="BC114" s="209"/>
      <c r="BD114" s="209"/>
      <c r="BE114" s="212">
        <f>IF(N114="základní",J114,0)</f>
        <v>0</v>
      </c>
      <c r="BF114" s="212">
        <f>IF(N114="snížená",J114,0)</f>
        <v>0</v>
      </c>
      <c r="BG114" s="212">
        <f>IF(N114="zákl. přenesená",J114,0)</f>
        <v>0</v>
      </c>
      <c r="BH114" s="212">
        <f>IF(N114="sníž. přenesená",J114,0)</f>
        <v>0</v>
      </c>
      <c r="BI114" s="212">
        <f>IF(N114="nulová",J114,0)</f>
        <v>0</v>
      </c>
      <c r="BJ114" s="211" t="s">
        <v>87</v>
      </c>
      <c r="BK114" s="209"/>
      <c r="BL114" s="209"/>
      <c r="BM114" s="209"/>
    </row>
    <row r="115" s="2" customFormat="1" ht="18" customHeight="1">
      <c r="A115" s="39"/>
      <c r="B115" s="40"/>
      <c r="C115" s="41"/>
      <c r="D115" s="205" t="s">
        <v>113</v>
      </c>
      <c r="E115" s="206"/>
      <c r="F115" s="206"/>
      <c r="G115" s="41"/>
      <c r="H115" s="41"/>
      <c r="I115" s="145"/>
      <c r="J115" s="207">
        <v>0</v>
      </c>
      <c r="K115" s="41"/>
      <c r="L115" s="208"/>
      <c r="M115" s="209"/>
      <c r="N115" s="210" t="s">
        <v>44</v>
      </c>
      <c r="O115" s="209"/>
      <c r="P115" s="209"/>
      <c r="Q115" s="209"/>
      <c r="R115" s="209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11" t="s">
        <v>110</v>
      </c>
      <c r="AZ115" s="209"/>
      <c r="BA115" s="209"/>
      <c r="BB115" s="209"/>
      <c r="BC115" s="209"/>
      <c r="BD115" s="209"/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11" t="s">
        <v>87</v>
      </c>
      <c r="BK115" s="209"/>
      <c r="BL115" s="209"/>
      <c r="BM115" s="209"/>
    </row>
    <row r="116" s="2" customFormat="1" ht="18" customHeight="1">
      <c r="A116" s="39"/>
      <c r="B116" s="40"/>
      <c r="C116" s="41"/>
      <c r="D116" s="205" t="s">
        <v>114</v>
      </c>
      <c r="E116" s="206"/>
      <c r="F116" s="206"/>
      <c r="G116" s="41"/>
      <c r="H116" s="41"/>
      <c r="I116" s="145"/>
      <c r="J116" s="207">
        <v>0</v>
      </c>
      <c r="K116" s="41"/>
      <c r="L116" s="208"/>
      <c r="M116" s="209"/>
      <c r="N116" s="210" t="s">
        <v>44</v>
      </c>
      <c r="O116" s="209"/>
      <c r="P116" s="209"/>
      <c r="Q116" s="209"/>
      <c r="R116" s="209"/>
      <c r="S116" s="145"/>
      <c r="T116" s="145"/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209"/>
      <c r="AG116" s="209"/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11" t="s">
        <v>110</v>
      </c>
      <c r="AZ116" s="209"/>
      <c r="BA116" s="209"/>
      <c r="BB116" s="209"/>
      <c r="BC116" s="209"/>
      <c r="BD116" s="209"/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211" t="s">
        <v>87</v>
      </c>
      <c r="BK116" s="209"/>
      <c r="BL116" s="209"/>
      <c r="BM116" s="209"/>
    </row>
    <row r="117" s="2" customFormat="1" ht="18" customHeight="1">
      <c r="A117" s="39"/>
      <c r="B117" s="40"/>
      <c r="C117" s="41"/>
      <c r="D117" s="206" t="s">
        <v>115</v>
      </c>
      <c r="E117" s="41"/>
      <c r="F117" s="41"/>
      <c r="G117" s="41"/>
      <c r="H117" s="41"/>
      <c r="I117" s="145"/>
      <c r="J117" s="207">
        <f>ROUND(J30*T117,2)</f>
        <v>0</v>
      </c>
      <c r="K117" s="41"/>
      <c r="L117" s="208"/>
      <c r="M117" s="209"/>
      <c r="N117" s="210" t="s">
        <v>44</v>
      </c>
      <c r="O117" s="209"/>
      <c r="P117" s="209"/>
      <c r="Q117" s="209"/>
      <c r="R117" s="209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209"/>
      <c r="AG117" s="209"/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11" t="s">
        <v>116</v>
      </c>
      <c r="AZ117" s="209"/>
      <c r="BA117" s="209"/>
      <c r="BB117" s="209"/>
      <c r="BC117" s="209"/>
      <c r="BD117" s="209"/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11" t="s">
        <v>87</v>
      </c>
      <c r="BK117" s="209"/>
      <c r="BL117" s="209"/>
      <c r="BM117" s="209"/>
    </row>
    <row r="118" s="2" customForma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9.28" customHeight="1">
      <c r="A119" s="39"/>
      <c r="B119" s="40"/>
      <c r="C119" s="213" t="s">
        <v>117</v>
      </c>
      <c r="D119" s="192"/>
      <c r="E119" s="192"/>
      <c r="F119" s="192"/>
      <c r="G119" s="192"/>
      <c r="H119" s="192"/>
      <c r="I119" s="193"/>
      <c r="J119" s="214">
        <f>ROUND(J96+J111,2)</f>
        <v>0</v>
      </c>
      <c r="K119" s="192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186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189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118</v>
      </c>
      <c r="D125" s="41"/>
      <c r="E125" s="41"/>
      <c r="F125" s="41"/>
      <c r="G125" s="41"/>
      <c r="H125" s="41"/>
      <c r="I125" s="14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190" t="str">
        <f>E7</f>
        <v>Chodník Hlinsko – Rváčov, Etapa I</v>
      </c>
      <c r="F128" s="33"/>
      <c r="G128" s="33"/>
      <c r="H128" s="33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94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>SO 101 - Chodník</v>
      </c>
      <c r="F130" s="41"/>
      <c r="G130" s="41"/>
      <c r="H130" s="41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>Hlinsko</v>
      </c>
      <c r="G132" s="41"/>
      <c r="H132" s="41"/>
      <c r="I132" s="148" t="s">
        <v>22</v>
      </c>
      <c r="J132" s="80" t="str">
        <f>IF(J12="","",J12)</f>
        <v>24. 6. 2020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24</v>
      </c>
      <c r="D134" s="41"/>
      <c r="E134" s="41"/>
      <c r="F134" s="28" t="str">
        <f>E15</f>
        <v>Město Hlinsko, Poděbradovo nám. 1, 539 23 Hlinsko</v>
      </c>
      <c r="G134" s="41"/>
      <c r="H134" s="41"/>
      <c r="I134" s="148" t="s">
        <v>31</v>
      </c>
      <c r="J134" s="37" t="str">
        <f>E21</f>
        <v>ILBprostav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29</v>
      </c>
      <c r="D135" s="41"/>
      <c r="E135" s="41"/>
      <c r="F135" s="28" t="str">
        <f>IF(E18="","",E18)</f>
        <v>Vyplň údaj</v>
      </c>
      <c r="G135" s="41"/>
      <c r="H135" s="41"/>
      <c r="I135" s="148" t="s">
        <v>36</v>
      </c>
      <c r="J135" s="37" t="str">
        <f>E24</f>
        <v xml:space="preserve"> 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145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0" customFormat="1" ht="29.28" customHeight="1">
      <c r="A137" s="215"/>
      <c r="B137" s="216"/>
      <c r="C137" s="217" t="s">
        <v>119</v>
      </c>
      <c r="D137" s="218" t="s">
        <v>64</v>
      </c>
      <c r="E137" s="218" t="s">
        <v>60</v>
      </c>
      <c r="F137" s="218" t="s">
        <v>61</v>
      </c>
      <c r="G137" s="218" t="s">
        <v>120</v>
      </c>
      <c r="H137" s="218" t="s">
        <v>121</v>
      </c>
      <c r="I137" s="219" t="s">
        <v>122</v>
      </c>
      <c r="J137" s="218" t="s">
        <v>101</v>
      </c>
      <c r="K137" s="220" t="s">
        <v>123</v>
      </c>
      <c r="L137" s="221"/>
      <c r="M137" s="101" t="s">
        <v>1</v>
      </c>
      <c r="N137" s="102" t="s">
        <v>43</v>
      </c>
      <c r="O137" s="102" t="s">
        <v>124</v>
      </c>
      <c r="P137" s="102" t="s">
        <v>125</v>
      </c>
      <c r="Q137" s="102" t="s">
        <v>126</v>
      </c>
      <c r="R137" s="102" t="s">
        <v>127</v>
      </c>
      <c r="S137" s="102" t="s">
        <v>128</v>
      </c>
      <c r="T137" s="103" t="s">
        <v>129</v>
      </c>
      <c r="U137" s="215"/>
      <c r="V137" s="215"/>
      <c r="W137" s="215"/>
      <c r="X137" s="215"/>
      <c r="Y137" s="215"/>
      <c r="Z137" s="215"/>
      <c r="AA137" s="215"/>
      <c r="AB137" s="215"/>
      <c r="AC137" s="215"/>
      <c r="AD137" s="215"/>
      <c r="AE137" s="215"/>
    </row>
    <row r="138" s="2" customFormat="1" ht="22.8" customHeight="1">
      <c r="A138" s="39"/>
      <c r="B138" s="40"/>
      <c r="C138" s="108" t="s">
        <v>130</v>
      </c>
      <c r="D138" s="41"/>
      <c r="E138" s="41"/>
      <c r="F138" s="41"/>
      <c r="G138" s="41"/>
      <c r="H138" s="41"/>
      <c r="I138" s="145"/>
      <c r="J138" s="222">
        <f>BK138</f>
        <v>0</v>
      </c>
      <c r="K138" s="41"/>
      <c r="L138" s="45"/>
      <c r="M138" s="104"/>
      <c r="N138" s="223"/>
      <c r="O138" s="105"/>
      <c r="P138" s="224">
        <f>P139+P328</f>
        <v>0</v>
      </c>
      <c r="Q138" s="105"/>
      <c r="R138" s="224">
        <f>R139+R328</f>
        <v>794.14458665000006</v>
      </c>
      <c r="S138" s="105"/>
      <c r="T138" s="225">
        <f>T139+T328</f>
        <v>124.06570000000001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78</v>
      </c>
      <c r="AU138" s="18" t="s">
        <v>103</v>
      </c>
      <c r="BK138" s="226">
        <f>BK139+BK328</f>
        <v>0</v>
      </c>
    </row>
    <row r="139" s="11" customFormat="1" ht="25.92" customHeight="1">
      <c r="A139" s="11"/>
      <c r="B139" s="227"/>
      <c r="C139" s="228"/>
      <c r="D139" s="229" t="s">
        <v>78</v>
      </c>
      <c r="E139" s="230" t="s">
        <v>198</v>
      </c>
      <c r="F139" s="230" t="s">
        <v>199</v>
      </c>
      <c r="G139" s="228"/>
      <c r="H139" s="228"/>
      <c r="I139" s="231"/>
      <c r="J139" s="232">
        <f>BK139</f>
        <v>0</v>
      </c>
      <c r="K139" s="228"/>
      <c r="L139" s="233"/>
      <c r="M139" s="234"/>
      <c r="N139" s="235"/>
      <c r="O139" s="235"/>
      <c r="P139" s="236">
        <f>P140+P201+P208+P211+P265+P285+P317+P326</f>
        <v>0</v>
      </c>
      <c r="Q139" s="235"/>
      <c r="R139" s="236">
        <f>R140+R201+R208+R211+R265+R285+R317+R326</f>
        <v>794.10394641000005</v>
      </c>
      <c r="S139" s="235"/>
      <c r="T139" s="237">
        <f>T140+T201+T208+T211+T265+T285+T317+T326</f>
        <v>124.06570000000001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38" t="s">
        <v>87</v>
      </c>
      <c r="AT139" s="239" t="s">
        <v>78</v>
      </c>
      <c r="AU139" s="239" t="s">
        <v>79</v>
      </c>
      <c r="AY139" s="238" t="s">
        <v>134</v>
      </c>
      <c r="BK139" s="240">
        <f>BK140+BK201+BK208+BK211+BK265+BK285+BK317+BK326</f>
        <v>0</v>
      </c>
    </row>
    <row r="140" s="11" customFormat="1" ht="22.8" customHeight="1">
      <c r="A140" s="11"/>
      <c r="B140" s="227"/>
      <c r="C140" s="228"/>
      <c r="D140" s="229" t="s">
        <v>78</v>
      </c>
      <c r="E140" s="266" t="s">
        <v>87</v>
      </c>
      <c r="F140" s="266" t="s">
        <v>200</v>
      </c>
      <c r="G140" s="228"/>
      <c r="H140" s="228"/>
      <c r="I140" s="231"/>
      <c r="J140" s="267">
        <f>BK140</f>
        <v>0</v>
      </c>
      <c r="K140" s="228"/>
      <c r="L140" s="233"/>
      <c r="M140" s="234"/>
      <c r="N140" s="235"/>
      <c r="O140" s="235"/>
      <c r="P140" s="236">
        <f>SUM(P141:P200)</f>
        <v>0</v>
      </c>
      <c r="Q140" s="235"/>
      <c r="R140" s="236">
        <f>SUM(R141:R200)</f>
        <v>400.11159399999997</v>
      </c>
      <c r="S140" s="235"/>
      <c r="T140" s="237">
        <f>SUM(T141:T200)</f>
        <v>124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38" t="s">
        <v>87</v>
      </c>
      <c r="AT140" s="239" t="s">
        <v>78</v>
      </c>
      <c r="AU140" s="239" t="s">
        <v>87</v>
      </c>
      <c r="AY140" s="238" t="s">
        <v>134</v>
      </c>
      <c r="BK140" s="240">
        <f>SUM(BK141:BK200)</f>
        <v>0</v>
      </c>
    </row>
    <row r="141" s="2" customFormat="1" ht="33" customHeight="1">
      <c r="A141" s="39"/>
      <c r="B141" s="40"/>
      <c r="C141" s="241" t="s">
        <v>87</v>
      </c>
      <c r="D141" s="241" t="s">
        <v>135</v>
      </c>
      <c r="E141" s="242" t="s">
        <v>201</v>
      </c>
      <c r="F141" s="243" t="s">
        <v>202</v>
      </c>
      <c r="G141" s="244" t="s">
        <v>203</v>
      </c>
      <c r="H141" s="245">
        <v>30</v>
      </c>
      <c r="I141" s="246"/>
      <c r="J141" s="247">
        <f>ROUND(I141*H141,2)</f>
        <v>0</v>
      </c>
      <c r="K141" s="243" t="s">
        <v>139</v>
      </c>
      <c r="L141" s="45"/>
      <c r="M141" s="248" t="s">
        <v>1</v>
      </c>
      <c r="N141" s="249" t="s">
        <v>44</v>
      </c>
      <c r="O141" s="92"/>
      <c r="P141" s="250">
        <f>O141*H141</f>
        <v>0</v>
      </c>
      <c r="Q141" s="250">
        <v>0</v>
      </c>
      <c r="R141" s="250">
        <f>Q141*H141</f>
        <v>0</v>
      </c>
      <c r="S141" s="250">
        <v>0</v>
      </c>
      <c r="T141" s="25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2" t="s">
        <v>150</v>
      </c>
      <c r="AT141" s="252" t="s">
        <v>135</v>
      </c>
      <c r="AU141" s="252" t="s">
        <v>89</v>
      </c>
      <c r="AY141" s="18" t="s">
        <v>134</v>
      </c>
      <c r="BE141" s="253">
        <f>IF(N141="základní",J141,0)</f>
        <v>0</v>
      </c>
      <c r="BF141" s="253">
        <f>IF(N141="snížená",J141,0)</f>
        <v>0</v>
      </c>
      <c r="BG141" s="253">
        <f>IF(N141="zákl. přenesená",J141,0)</f>
        <v>0</v>
      </c>
      <c r="BH141" s="253">
        <f>IF(N141="sníž. přenesená",J141,0)</f>
        <v>0</v>
      </c>
      <c r="BI141" s="253">
        <f>IF(N141="nulová",J141,0)</f>
        <v>0</v>
      </c>
      <c r="BJ141" s="18" t="s">
        <v>87</v>
      </c>
      <c r="BK141" s="253">
        <f>ROUND(I141*H141,2)</f>
        <v>0</v>
      </c>
      <c r="BL141" s="18" t="s">
        <v>150</v>
      </c>
      <c r="BM141" s="252" t="s">
        <v>204</v>
      </c>
    </row>
    <row r="142" s="2" customFormat="1" ht="21.75" customHeight="1">
      <c r="A142" s="39"/>
      <c r="B142" s="40"/>
      <c r="C142" s="241" t="s">
        <v>89</v>
      </c>
      <c r="D142" s="241" t="s">
        <v>135</v>
      </c>
      <c r="E142" s="242" t="s">
        <v>205</v>
      </c>
      <c r="F142" s="243" t="s">
        <v>206</v>
      </c>
      <c r="G142" s="244" t="s">
        <v>164</v>
      </c>
      <c r="H142" s="245">
        <v>1</v>
      </c>
      <c r="I142" s="246"/>
      <c r="J142" s="247">
        <f>ROUND(I142*H142,2)</f>
        <v>0</v>
      </c>
      <c r="K142" s="243" t="s">
        <v>139</v>
      </c>
      <c r="L142" s="45"/>
      <c r="M142" s="248" t="s">
        <v>1</v>
      </c>
      <c r="N142" s="249" t="s">
        <v>44</v>
      </c>
      <c r="O142" s="92"/>
      <c r="P142" s="250">
        <f>O142*H142</f>
        <v>0</v>
      </c>
      <c r="Q142" s="250">
        <v>0</v>
      </c>
      <c r="R142" s="250">
        <f>Q142*H142</f>
        <v>0</v>
      </c>
      <c r="S142" s="250">
        <v>0</v>
      </c>
      <c r="T142" s="25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2" t="s">
        <v>150</v>
      </c>
      <c r="AT142" s="252" t="s">
        <v>135</v>
      </c>
      <c r="AU142" s="252" t="s">
        <v>89</v>
      </c>
      <c r="AY142" s="18" t="s">
        <v>134</v>
      </c>
      <c r="BE142" s="253">
        <f>IF(N142="základní",J142,0)</f>
        <v>0</v>
      </c>
      <c r="BF142" s="253">
        <f>IF(N142="snížená",J142,0)</f>
        <v>0</v>
      </c>
      <c r="BG142" s="253">
        <f>IF(N142="zákl. přenesená",J142,0)</f>
        <v>0</v>
      </c>
      <c r="BH142" s="253">
        <f>IF(N142="sníž. přenesená",J142,0)</f>
        <v>0</v>
      </c>
      <c r="BI142" s="253">
        <f>IF(N142="nulová",J142,0)</f>
        <v>0</v>
      </c>
      <c r="BJ142" s="18" t="s">
        <v>87</v>
      </c>
      <c r="BK142" s="253">
        <f>ROUND(I142*H142,2)</f>
        <v>0</v>
      </c>
      <c r="BL142" s="18" t="s">
        <v>150</v>
      </c>
      <c r="BM142" s="252" t="s">
        <v>207</v>
      </c>
    </row>
    <row r="143" s="13" customFormat="1">
      <c r="A143" s="13"/>
      <c r="B143" s="268"/>
      <c r="C143" s="269"/>
      <c r="D143" s="270" t="s">
        <v>208</v>
      </c>
      <c r="E143" s="271" t="s">
        <v>1</v>
      </c>
      <c r="F143" s="272" t="s">
        <v>209</v>
      </c>
      <c r="G143" s="269"/>
      <c r="H143" s="273">
        <v>1</v>
      </c>
      <c r="I143" s="274"/>
      <c r="J143" s="269"/>
      <c r="K143" s="269"/>
      <c r="L143" s="275"/>
      <c r="M143" s="276"/>
      <c r="N143" s="277"/>
      <c r="O143" s="277"/>
      <c r="P143" s="277"/>
      <c r="Q143" s="277"/>
      <c r="R143" s="277"/>
      <c r="S143" s="277"/>
      <c r="T143" s="27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9" t="s">
        <v>208</v>
      </c>
      <c r="AU143" s="279" t="s">
        <v>89</v>
      </c>
      <c r="AV143" s="13" t="s">
        <v>89</v>
      </c>
      <c r="AW143" s="13" t="s">
        <v>35</v>
      </c>
      <c r="AX143" s="13" t="s">
        <v>87</v>
      </c>
      <c r="AY143" s="279" t="s">
        <v>134</v>
      </c>
    </row>
    <row r="144" s="2" customFormat="1" ht="16.5" customHeight="1">
      <c r="A144" s="39"/>
      <c r="B144" s="40"/>
      <c r="C144" s="241" t="s">
        <v>146</v>
      </c>
      <c r="D144" s="241" t="s">
        <v>135</v>
      </c>
      <c r="E144" s="242" t="s">
        <v>210</v>
      </c>
      <c r="F144" s="243" t="s">
        <v>211</v>
      </c>
      <c r="G144" s="244" t="s">
        <v>164</v>
      </c>
      <c r="H144" s="245">
        <v>6</v>
      </c>
      <c r="I144" s="246"/>
      <c r="J144" s="247">
        <f>ROUND(I144*H144,2)</f>
        <v>0</v>
      </c>
      <c r="K144" s="243" t="s">
        <v>139</v>
      </c>
      <c r="L144" s="45"/>
      <c r="M144" s="248" t="s">
        <v>1</v>
      </c>
      <c r="N144" s="249" t="s">
        <v>44</v>
      </c>
      <c r="O144" s="92"/>
      <c r="P144" s="250">
        <f>O144*H144</f>
        <v>0</v>
      </c>
      <c r="Q144" s="250">
        <v>0</v>
      </c>
      <c r="R144" s="250">
        <f>Q144*H144</f>
        <v>0</v>
      </c>
      <c r="S144" s="250">
        <v>0</v>
      </c>
      <c r="T144" s="25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2" t="s">
        <v>150</v>
      </c>
      <c r="AT144" s="252" t="s">
        <v>135</v>
      </c>
      <c r="AU144" s="252" t="s">
        <v>89</v>
      </c>
      <c r="AY144" s="18" t="s">
        <v>134</v>
      </c>
      <c r="BE144" s="253">
        <f>IF(N144="základní",J144,0)</f>
        <v>0</v>
      </c>
      <c r="BF144" s="253">
        <f>IF(N144="snížená",J144,0)</f>
        <v>0</v>
      </c>
      <c r="BG144" s="253">
        <f>IF(N144="zákl. přenesená",J144,0)</f>
        <v>0</v>
      </c>
      <c r="BH144" s="253">
        <f>IF(N144="sníž. přenesená",J144,0)</f>
        <v>0</v>
      </c>
      <c r="BI144" s="253">
        <f>IF(N144="nulová",J144,0)</f>
        <v>0</v>
      </c>
      <c r="BJ144" s="18" t="s">
        <v>87</v>
      </c>
      <c r="BK144" s="253">
        <f>ROUND(I144*H144,2)</f>
        <v>0</v>
      </c>
      <c r="BL144" s="18" t="s">
        <v>150</v>
      </c>
      <c r="BM144" s="252" t="s">
        <v>212</v>
      </c>
    </row>
    <row r="145" s="13" customFormat="1">
      <c r="A145" s="13"/>
      <c r="B145" s="268"/>
      <c r="C145" s="269"/>
      <c r="D145" s="270" t="s">
        <v>208</v>
      </c>
      <c r="E145" s="271" t="s">
        <v>1</v>
      </c>
      <c r="F145" s="272" t="s">
        <v>209</v>
      </c>
      <c r="G145" s="269"/>
      <c r="H145" s="273">
        <v>1</v>
      </c>
      <c r="I145" s="274"/>
      <c r="J145" s="269"/>
      <c r="K145" s="269"/>
      <c r="L145" s="275"/>
      <c r="M145" s="276"/>
      <c r="N145" s="277"/>
      <c r="O145" s="277"/>
      <c r="P145" s="277"/>
      <c r="Q145" s="277"/>
      <c r="R145" s="277"/>
      <c r="S145" s="277"/>
      <c r="T145" s="27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9" t="s">
        <v>208</v>
      </c>
      <c r="AU145" s="279" t="s">
        <v>89</v>
      </c>
      <c r="AV145" s="13" t="s">
        <v>89</v>
      </c>
      <c r="AW145" s="13" t="s">
        <v>35</v>
      </c>
      <c r="AX145" s="13" t="s">
        <v>79</v>
      </c>
      <c r="AY145" s="279" t="s">
        <v>134</v>
      </c>
    </row>
    <row r="146" s="13" customFormat="1">
      <c r="A146" s="13"/>
      <c r="B146" s="268"/>
      <c r="C146" s="269"/>
      <c r="D146" s="270" t="s">
        <v>208</v>
      </c>
      <c r="E146" s="271" t="s">
        <v>1</v>
      </c>
      <c r="F146" s="272" t="s">
        <v>213</v>
      </c>
      <c r="G146" s="269"/>
      <c r="H146" s="273">
        <v>5</v>
      </c>
      <c r="I146" s="274"/>
      <c r="J146" s="269"/>
      <c r="K146" s="269"/>
      <c r="L146" s="275"/>
      <c r="M146" s="276"/>
      <c r="N146" s="277"/>
      <c r="O146" s="277"/>
      <c r="P146" s="277"/>
      <c r="Q146" s="277"/>
      <c r="R146" s="277"/>
      <c r="S146" s="277"/>
      <c r="T146" s="27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9" t="s">
        <v>208</v>
      </c>
      <c r="AU146" s="279" t="s">
        <v>89</v>
      </c>
      <c r="AV146" s="13" t="s">
        <v>89</v>
      </c>
      <c r="AW146" s="13" t="s">
        <v>35</v>
      </c>
      <c r="AX146" s="13" t="s">
        <v>79</v>
      </c>
      <c r="AY146" s="279" t="s">
        <v>134</v>
      </c>
    </row>
    <row r="147" s="14" customFormat="1">
      <c r="A147" s="14"/>
      <c r="B147" s="280"/>
      <c r="C147" s="281"/>
      <c r="D147" s="270" t="s">
        <v>208</v>
      </c>
      <c r="E147" s="282" t="s">
        <v>1</v>
      </c>
      <c r="F147" s="283" t="s">
        <v>214</v>
      </c>
      <c r="G147" s="281"/>
      <c r="H147" s="284">
        <v>6</v>
      </c>
      <c r="I147" s="285"/>
      <c r="J147" s="281"/>
      <c r="K147" s="281"/>
      <c r="L147" s="286"/>
      <c r="M147" s="287"/>
      <c r="N147" s="288"/>
      <c r="O147" s="288"/>
      <c r="P147" s="288"/>
      <c r="Q147" s="288"/>
      <c r="R147" s="288"/>
      <c r="S147" s="288"/>
      <c r="T147" s="28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90" t="s">
        <v>208</v>
      </c>
      <c r="AU147" s="290" t="s">
        <v>89</v>
      </c>
      <c r="AV147" s="14" t="s">
        <v>150</v>
      </c>
      <c r="AW147" s="14" t="s">
        <v>35</v>
      </c>
      <c r="AX147" s="14" t="s">
        <v>87</v>
      </c>
      <c r="AY147" s="290" t="s">
        <v>134</v>
      </c>
    </row>
    <row r="148" s="2" customFormat="1" ht="16.5" customHeight="1">
      <c r="A148" s="39"/>
      <c r="B148" s="40"/>
      <c r="C148" s="241" t="s">
        <v>150</v>
      </c>
      <c r="D148" s="241" t="s">
        <v>135</v>
      </c>
      <c r="E148" s="242" t="s">
        <v>215</v>
      </c>
      <c r="F148" s="243" t="s">
        <v>216</v>
      </c>
      <c r="G148" s="244" t="s">
        <v>164</v>
      </c>
      <c r="H148" s="245">
        <v>5</v>
      </c>
      <c r="I148" s="246"/>
      <c r="J148" s="247">
        <f>ROUND(I148*H148,2)</f>
        <v>0</v>
      </c>
      <c r="K148" s="243" t="s">
        <v>139</v>
      </c>
      <c r="L148" s="45"/>
      <c r="M148" s="248" t="s">
        <v>1</v>
      </c>
      <c r="N148" s="249" t="s">
        <v>44</v>
      </c>
      <c r="O148" s="92"/>
      <c r="P148" s="250">
        <f>O148*H148</f>
        <v>0</v>
      </c>
      <c r="Q148" s="250">
        <v>0</v>
      </c>
      <c r="R148" s="250">
        <f>Q148*H148</f>
        <v>0</v>
      </c>
      <c r="S148" s="250">
        <v>0</v>
      </c>
      <c r="T148" s="25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2" t="s">
        <v>150</v>
      </c>
      <c r="AT148" s="252" t="s">
        <v>135</v>
      </c>
      <c r="AU148" s="252" t="s">
        <v>89</v>
      </c>
      <c r="AY148" s="18" t="s">
        <v>134</v>
      </c>
      <c r="BE148" s="253">
        <f>IF(N148="základní",J148,0)</f>
        <v>0</v>
      </c>
      <c r="BF148" s="253">
        <f>IF(N148="snížená",J148,0)</f>
        <v>0</v>
      </c>
      <c r="BG148" s="253">
        <f>IF(N148="zákl. přenesená",J148,0)</f>
        <v>0</v>
      </c>
      <c r="BH148" s="253">
        <f>IF(N148="sníž. přenesená",J148,0)</f>
        <v>0</v>
      </c>
      <c r="BI148" s="253">
        <f>IF(N148="nulová",J148,0)</f>
        <v>0</v>
      </c>
      <c r="BJ148" s="18" t="s">
        <v>87</v>
      </c>
      <c r="BK148" s="253">
        <f>ROUND(I148*H148,2)</f>
        <v>0</v>
      </c>
      <c r="BL148" s="18" t="s">
        <v>150</v>
      </c>
      <c r="BM148" s="252" t="s">
        <v>217</v>
      </c>
    </row>
    <row r="149" s="13" customFormat="1">
      <c r="A149" s="13"/>
      <c r="B149" s="268"/>
      <c r="C149" s="269"/>
      <c r="D149" s="270" t="s">
        <v>208</v>
      </c>
      <c r="E149" s="271" t="s">
        <v>1</v>
      </c>
      <c r="F149" s="272" t="s">
        <v>213</v>
      </c>
      <c r="G149" s="269"/>
      <c r="H149" s="273">
        <v>5</v>
      </c>
      <c r="I149" s="274"/>
      <c r="J149" s="269"/>
      <c r="K149" s="269"/>
      <c r="L149" s="275"/>
      <c r="M149" s="276"/>
      <c r="N149" s="277"/>
      <c r="O149" s="277"/>
      <c r="P149" s="277"/>
      <c r="Q149" s="277"/>
      <c r="R149" s="277"/>
      <c r="S149" s="277"/>
      <c r="T149" s="27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9" t="s">
        <v>208</v>
      </c>
      <c r="AU149" s="279" t="s">
        <v>89</v>
      </c>
      <c r="AV149" s="13" t="s">
        <v>89</v>
      </c>
      <c r="AW149" s="13" t="s">
        <v>35</v>
      </c>
      <c r="AX149" s="13" t="s">
        <v>87</v>
      </c>
      <c r="AY149" s="279" t="s">
        <v>134</v>
      </c>
    </row>
    <row r="150" s="2" customFormat="1" ht="21.75" customHeight="1">
      <c r="A150" s="39"/>
      <c r="B150" s="40"/>
      <c r="C150" s="241" t="s">
        <v>133</v>
      </c>
      <c r="D150" s="241" t="s">
        <v>135</v>
      </c>
      <c r="E150" s="242" t="s">
        <v>218</v>
      </c>
      <c r="F150" s="243" t="s">
        <v>219</v>
      </c>
      <c r="G150" s="244" t="s">
        <v>203</v>
      </c>
      <c r="H150" s="245">
        <v>232</v>
      </c>
      <c r="I150" s="246"/>
      <c r="J150" s="247">
        <f>ROUND(I150*H150,2)</f>
        <v>0</v>
      </c>
      <c r="K150" s="243" t="s">
        <v>139</v>
      </c>
      <c r="L150" s="45"/>
      <c r="M150" s="248" t="s">
        <v>1</v>
      </c>
      <c r="N150" s="249" t="s">
        <v>44</v>
      </c>
      <c r="O150" s="92"/>
      <c r="P150" s="250">
        <f>O150*H150</f>
        <v>0</v>
      </c>
      <c r="Q150" s="250">
        <v>0</v>
      </c>
      <c r="R150" s="250">
        <f>Q150*H150</f>
        <v>0</v>
      </c>
      <c r="S150" s="250">
        <v>0.22</v>
      </c>
      <c r="T150" s="251">
        <f>S150*H150</f>
        <v>51.039999999999999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2" t="s">
        <v>150</v>
      </c>
      <c r="AT150" s="252" t="s">
        <v>135</v>
      </c>
      <c r="AU150" s="252" t="s">
        <v>89</v>
      </c>
      <c r="AY150" s="18" t="s">
        <v>134</v>
      </c>
      <c r="BE150" s="253">
        <f>IF(N150="základní",J150,0)</f>
        <v>0</v>
      </c>
      <c r="BF150" s="253">
        <f>IF(N150="snížená",J150,0)</f>
        <v>0</v>
      </c>
      <c r="BG150" s="253">
        <f>IF(N150="zákl. přenesená",J150,0)</f>
        <v>0</v>
      </c>
      <c r="BH150" s="253">
        <f>IF(N150="sníž. přenesená",J150,0)</f>
        <v>0</v>
      </c>
      <c r="BI150" s="253">
        <f>IF(N150="nulová",J150,0)</f>
        <v>0</v>
      </c>
      <c r="BJ150" s="18" t="s">
        <v>87</v>
      </c>
      <c r="BK150" s="253">
        <f>ROUND(I150*H150,2)</f>
        <v>0</v>
      </c>
      <c r="BL150" s="18" t="s">
        <v>150</v>
      </c>
      <c r="BM150" s="252" t="s">
        <v>220</v>
      </c>
    </row>
    <row r="151" s="13" customFormat="1">
      <c r="A151" s="13"/>
      <c r="B151" s="268"/>
      <c r="C151" s="269"/>
      <c r="D151" s="270" t="s">
        <v>208</v>
      </c>
      <c r="E151" s="271" t="s">
        <v>1</v>
      </c>
      <c r="F151" s="272" t="s">
        <v>221</v>
      </c>
      <c r="G151" s="269"/>
      <c r="H151" s="273">
        <v>232</v>
      </c>
      <c r="I151" s="274"/>
      <c r="J151" s="269"/>
      <c r="K151" s="269"/>
      <c r="L151" s="275"/>
      <c r="M151" s="276"/>
      <c r="N151" s="277"/>
      <c r="O151" s="277"/>
      <c r="P151" s="277"/>
      <c r="Q151" s="277"/>
      <c r="R151" s="277"/>
      <c r="S151" s="277"/>
      <c r="T151" s="27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9" t="s">
        <v>208</v>
      </c>
      <c r="AU151" s="279" t="s">
        <v>89</v>
      </c>
      <c r="AV151" s="13" t="s">
        <v>89</v>
      </c>
      <c r="AW151" s="13" t="s">
        <v>35</v>
      </c>
      <c r="AX151" s="13" t="s">
        <v>87</v>
      </c>
      <c r="AY151" s="279" t="s">
        <v>134</v>
      </c>
    </row>
    <row r="152" s="2" customFormat="1" ht="21.75" customHeight="1">
      <c r="A152" s="39"/>
      <c r="B152" s="40"/>
      <c r="C152" s="241" t="s">
        <v>161</v>
      </c>
      <c r="D152" s="241" t="s">
        <v>135</v>
      </c>
      <c r="E152" s="242" t="s">
        <v>222</v>
      </c>
      <c r="F152" s="243" t="s">
        <v>223</v>
      </c>
      <c r="G152" s="244" t="s">
        <v>203</v>
      </c>
      <c r="H152" s="245">
        <v>570</v>
      </c>
      <c r="I152" s="246"/>
      <c r="J152" s="247">
        <f>ROUND(I152*H152,2)</f>
        <v>0</v>
      </c>
      <c r="K152" s="243" t="s">
        <v>139</v>
      </c>
      <c r="L152" s="45"/>
      <c r="M152" s="248" t="s">
        <v>1</v>
      </c>
      <c r="N152" s="249" t="s">
        <v>44</v>
      </c>
      <c r="O152" s="92"/>
      <c r="P152" s="250">
        <f>O152*H152</f>
        <v>0</v>
      </c>
      <c r="Q152" s="250">
        <v>6.0000000000000002E-05</v>
      </c>
      <c r="R152" s="250">
        <f>Q152*H152</f>
        <v>0.034200000000000001</v>
      </c>
      <c r="S152" s="250">
        <v>0.128</v>
      </c>
      <c r="T152" s="251">
        <f>S152*H152</f>
        <v>72.960000000000008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2" t="s">
        <v>150</v>
      </c>
      <c r="AT152" s="252" t="s">
        <v>135</v>
      </c>
      <c r="AU152" s="252" t="s">
        <v>89</v>
      </c>
      <c r="AY152" s="18" t="s">
        <v>134</v>
      </c>
      <c r="BE152" s="253">
        <f>IF(N152="základní",J152,0)</f>
        <v>0</v>
      </c>
      <c r="BF152" s="253">
        <f>IF(N152="snížená",J152,0)</f>
        <v>0</v>
      </c>
      <c r="BG152" s="253">
        <f>IF(N152="zákl. přenesená",J152,0)</f>
        <v>0</v>
      </c>
      <c r="BH152" s="253">
        <f>IF(N152="sníž. přenesená",J152,0)</f>
        <v>0</v>
      </c>
      <c r="BI152" s="253">
        <f>IF(N152="nulová",J152,0)</f>
        <v>0</v>
      </c>
      <c r="BJ152" s="18" t="s">
        <v>87</v>
      </c>
      <c r="BK152" s="253">
        <f>ROUND(I152*H152,2)</f>
        <v>0</v>
      </c>
      <c r="BL152" s="18" t="s">
        <v>150</v>
      </c>
      <c r="BM152" s="252" t="s">
        <v>224</v>
      </c>
    </row>
    <row r="153" s="13" customFormat="1">
      <c r="A153" s="13"/>
      <c r="B153" s="268"/>
      <c r="C153" s="269"/>
      <c r="D153" s="270" t="s">
        <v>208</v>
      </c>
      <c r="E153" s="271" t="s">
        <v>1</v>
      </c>
      <c r="F153" s="272" t="s">
        <v>225</v>
      </c>
      <c r="G153" s="269"/>
      <c r="H153" s="273">
        <v>338</v>
      </c>
      <c r="I153" s="274"/>
      <c r="J153" s="269"/>
      <c r="K153" s="269"/>
      <c r="L153" s="275"/>
      <c r="M153" s="276"/>
      <c r="N153" s="277"/>
      <c r="O153" s="277"/>
      <c r="P153" s="277"/>
      <c r="Q153" s="277"/>
      <c r="R153" s="277"/>
      <c r="S153" s="277"/>
      <c r="T153" s="27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9" t="s">
        <v>208</v>
      </c>
      <c r="AU153" s="279" t="s">
        <v>89</v>
      </c>
      <c r="AV153" s="13" t="s">
        <v>89</v>
      </c>
      <c r="AW153" s="13" t="s">
        <v>35</v>
      </c>
      <c r="AX153" s="13" t="s">
        <v>79</v>
      </c>
      <c r="AY153" s="279" t="s">
        <v>134</v>
      </c>
    </row>
    <row r="154" s="13" customFormat="1">
      <c r="A154" s="13"/>
      <c r="B154" s="268"/>
      <c r="C154" s="269"/>
      <c r="D154" s="270" t="s">
        <v>208</v>
      </c>
      <c r="E154" s="271" t="s">
        <v>1</v>
      </c>
      <c r="F154" s="272" t="s">
        <v>221</v>
      </c>
      <c r="G154" s="269"/>
      <c r="H154" s="273">
        <v>232</v>
      </c>
      <c r="I154" s="274"/>
      <c r="J154" s="269"/>
      <c r="K154" s="269"/>
      <c r="L154" s="275"/>
      <c r="M154" s="276"/>
      <c r="N154" s="277"/>
      <c r="O154" s="277"/>
      <c r="P154" s="277"/>
      <c r="Q154" s="277"/>
      <c r="R154" s="277"/>
      <c r="S154" s="277"/>
      <c r="T154" s="27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9" t="s">
        <v>208</v>
      </c>
      <c r="AU154" s="279" t="s">
        <v>89</v>
      </c>
      <c r="AV154" s="13" t="s">
        <v>89</v>
      </c>
      <c r="AW154" s="13" t="s">
        <v>35</v>
      </c>
      <c r="AX154" s="13" t="s">
        <v>79</v>
      </c>
      <c r="AY154" s="279" t="s">
        <v>134</v>
      </c>
    </row>
    <row r="155" s="14" customFormat="1">
      <c r="A155" s="14"/>
      <c r="B155" s="280"/>
      <c r="C155" s="281"/>
      <c r="D155" s="270" t="s">
        <v>208</v>
      </c>
      <c r="E155" s="282" t="s">
        <v>1</v>
      </c>
      <c r="F155" s="283" t="s">
        <v>214</v>
      </c>
      <c r="G155" s="281"/>
      <c r="H155" s="284">
        <v>570</v>
      </c>
      <c r="I155" s="285"/>
      <c r="J155" s="281"/>
      <c r="K155" s="281"/>
      <c r="L155" s="286"/>
      <c r="M155" s="287"/>
      <c r="N155" s="288"/>
      <c r="O155" s="288"/>
      <c r="P155" s="288"/>
      <c r="Q155" s="288"/>
      <c r="R155" s="288"/>
      <c r="S155" s="288"/>
      <c r="T155" s="28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90" t="s">
        <v>208</v>
      </c>
      <c r="AU155" s="290" t="s">
        <v>89</v>
      </c>
      <c r="AV155" s="14" t="s">
        <v>150</v>
      </c>
      <c r="AW155" s="14" t="s">
        <v>35</v>
      </c>
      <c r="AX155" s="14" t="s">
        <v>87</v>
      </c>
      <c r="AY155" s="290" t="s">
        <v>134</v>
      </c>
    </row>
    <row r="156" s="2" customFormat="1" ht="21.75" customHeight="1">
      <c r="A156" s="39"/>
      <c r="B156" s="40"/>
      <c r="C156" s="241" t="s">
        <v>168</v>
      </c>
      <c r="D156" s="241" t="s">
        <v>135</v>
      </c>
      <c r="E156" s="242" t="s">
        <v>226</v>
      </c>
      <c r="F156" s="243" t="s">
        <v>227</v>
      </c>
      <c r="G156" s="244" t="s">
        <v>183</v>
      </c>
      <c r="H156" s="245">
        <v>468.95999999999998</v>
      </c>
      <c r="I156" s="246"/>
      <c r="J156" s="247">
        <f>ROUND(I156*H156,2)</f>
        <v>0</v>
      </c>
      <c r="K156" s="243" t="s">
        <v>139</v>
      </c>
      <c r="L156" s="45"/>
      <c r="M156" s="248" t="s">
        <v>1</v>
      </c>
      <c r="N156" s="249" t="s">
        <v>44</v>
      </c>
      <c r="O156" s="92"/>
      <c r="P156" s="250">
        <f>O156*H156</f>
        <v>0</v>
      </c>
      <c r="Q156" s="250">
        <v>0.00014999999999999999</v>
      </c>
      <c r="R156" s="250">
        <f>Q156*H156</f>
        <v>0.07034399999999999</v>
      </c>
      <c r="S156" s="250">
        <v>0</v>
      </c>
      <c r="T156" s="25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2" t="s">
        <v>150</v>
      </c>
      <c r="AT156" s="252" t="s">
        <v>135</v>
      </c>
      <c r="AU156" s="252" t="s">
        <v>89</v>
      </c>
      <c r="AY156" s="18" t="s">
        <v>134</v>
      </c>
      <c r="BE156" s="253">
        <f>IF(N156="základní",J156,0)</f>
        <v>0</v>
      </c>
      <c r="BF156" s="253">
        <f>IF(N156="snížená",J156,0)</f>
        <v>0</v>
      </c>
      <c r="BG156" s="253">
        <f>IF(N156="zákl. přenesená",J156,0)</f>
        <v>0</v>
      </c>
      <c r="BH156" s="253">
        <f>IF(N156="sníž. přenesená",J156,0)</f>
        <v>0</v>
      </c>
      <c r="BI156" s="253">
        <f>IF(N156="nulová",J156,0)</f>
        <v>0</v>
      </c>
      <c r="BJ156" s="18" t="s">
        <v>87</v>
      </c>
      <c r="BK156" s="253">
        <f>ROUND(I156*H156,2)</f>
        <v>0</v>
      </c>
      <c r="BL156" s="18" t="s">
        <v>150</v>
      </c>
      <c r="BM156" s="252" t="s">
        <v>228</v>
      </c>
    </row>
    <row r="157" s="13" customFormat="1">
      <c r="A157" s="13"/>
      <c r="B157" s="268"/>
      <c r="C157" s="269"/>
      <c r="D157" s="270" t="s">
        <v>208</v>
      </c>
      <c r="E157" s="271" t="s">
        <v>1</v>
      </c>
      <c r="F157" s="272" t="s">
        <v>229</v>
      </c>
      <c r="G157" s="269"/>
      <c r="H157" s="273">
        <v>468.95999999999998</v>
      </c>
      <c r="I157" s="274"/>
      <c r="J157" s="269"/>
      <c r="K157" s="269"/>
      <c r="L157" s="275"/>
      <c r="M157" s="276"/>
      <c r="N157" s="277"/>
      <c r="O157" s="277"/>
      <c r="P157" s="277"/>
      <c r="Q157" s="277"/>
      <c r="R157" s="277"/>
      <c r="S157" s="277"/>
      <c r="T157" s="27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9" t="s">
        <v>208</v>
      </c>
      <c r="AU157" s="279" t="s">
        <v>89</v>
      </c>
      <c r="AV157" s="13" t="s">
        <v>89</v>
      </c>
      <c r="AW157" s="13" t="s">
        <v>35</v>
      </c>
      <c r="AX157" s="13" t="s">
        <v>87</v>
      </c>
      <c r="AY157" s="279" t="s">
        <v>134</v>
      </c>
    </row>
    <row r="158" s="2" customFormat="1" ht="21.75" customHeight="1">
      <c r="A158" s="39"/>
      <c r="B158" s="40"/>
      <c r="C158" s="241" t="s">
        <v>172</v>
      </c>
      <c r="D158" s="241" t="s">
        <v>135</v>
      </c>
      <c r="E158" s="242" t="s">
        <v>230</v>
      </c>
      <c r="F158" s="243" t="s">
        <v>231</v>
      </c>
      <c r="G158" s="244" t="s">
        <v>183</v>
      </c>
      <c r="H158" s="245">
        <v>469.95999999999998</v>
      </c>
      <c r="I158" s="246"/>
      <c r="J158" s="247">
        <f>ROUND(I158*H158,2)</f>
        <v>0</v>
      </c>
      <c r="K158" s="243" t="s">
        <v>139</v>
      </c>
      <c r="L158" s="45"/>
      <c r="M158" s="248" t="s">
        <v>1</v>
      </c>
      <c r="N158" s="249" t="s">
        <v>44</v>
      </c>
      <c r="O158" s="92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2" t="s">
        <v>150</v>
      </c>
      <c r="AT158" s="252" t="s">
        <v>135</v>
      </c>
      <c r="AU158" s="252" t="s">
        <v>89</v>
      </c>
      <c r="AY158" s="18" t="s">
        <v>134</v>
      </c>
      <c r="BE158" s="253">
        <f>IF(N158="základní",J158,0)</f>
        <v>0</v>
      </c>
      <c r="BF158" s="253">
        <f>IF(N158="snížená",J158,0)</f>
        <v>0</v>
      </c>
      <c r="BG158" s="253">
        <f>IF(N158="zákl. přenesená",J158,0)</f>
        <v>0</v>
      </c>
      <c r="BH158" s="253">
        <f>IF(N158="sníž. přenesená",J158,0)</f>
        <v>0</v>
      </c>
      <c r="BI158" s="253">
        <f>IF(N158="nulová",J158,0)</f>
        <v>0</v>
      </c>
      <c r="BJ158" s="18" t="s">
        <v>87</v>
      </c>
      <c r="BK158" s="253">
        <f>ROUND(I158*H158,2)</f>
        <v>0</v>
      </c>
      <c r="BL158" s="18" t="s">
        <v>150</v>
      </c>
      <c r="BM158" s="252" t="s">
        <v>232</v>
      </c>
    </row>
    <row r="159" s="2" customFormat="1" ht="21.75" customHeight="1">
      <c r="A159" s="39"/>
      <c r="B159" s="40"/>
      <c r="C159" s="241" t="s">
        <v>176</v>
      </c>
      <c r="D159" s="241" t="s">
        <v>135</v>
      </c>
      <c r="E159" s="242" t="s">
        <v>233</v>
      </c>
      <c r="F159" s="243" t="s">
        <v>234</v>
      </c>
      <c r="G159" s="244" t="s">
        <v>235</v>
      </c>
      <c r="H159" s="245">
        <v>336.72000000000003</v>
      </c>
      <c r="I159" s="246"/>
      <c r="J159" s="247">
        <f>ROUND(I159*H159,2)</f>
        <v>0</v>
      </c>
      <c r="K159" s="243" t="s">
        <v>139</v>
      </c>
      <c r="L159" s="45"/>
      <c r="M159" s="248" t="s">
        <v>1</v>
      </c>
      <c r="N159" s="249" t="s">
        <v>44</v>
      </c>
      <c r="O159" s="92"/>
      <c r="P159" s="250">
        <f>O159*H159</f>
        <v>0</v>
      </c>
      <c r="Q159" s="250">
        <v>0</v>
      </c>
      <c r="R159" s="250">
        <f>Q159*H159</f>
        <v>0</v>
      </c>
      <c r="S159" s="250">
        <v>0</v>
      </c>
      <c r="T159" s="25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2" t="s">
        <v>150</v>
      </c>
      <c r="AT159" s="252" t="s">
        <v>135</v>
      </c>
      <c r="AU159" s="252" t="s">
        <v>89</v>
      </c>
      <c r="AY159" s="18" t="s">
        <v>134</v>
      </c>
      <c r="BE159" s="253">
        <f>IF(N159="základní",J159,0)</f>
        <v>0</v>
      </c>
      <c r="BF159" s="253">
        <f>IF(N159="snížená",J159,0)</f>
        <v>0</v>
      </c>
      <c r="BG159" s="253">
        <f>IF(N159="zákl. přenesená",J159,0)</f>
        <v>0</v>
      </c>
      <c r="BH159" s="253">
        <f>IF(N159="sníž. přenesená",J159,0)</f>
        <v>0</v>
      </c>
      <c r="BI159" s="253">
        <f>IF(N159="nulová",J159,0)</f>
        <v>0</v>
      </c>
      <c r="BJ159" s="18" t="s">
        <v>87</v>
      </c>
      <c r="BK159" s="253">
        <f>ROUND(I159*H159,2)</f>
        <v>0</v>
      </c>
      <c r="BL159" s="18" t="s">
        <v>150</v>
      </c>
      <c r="BM159" s="252" t="s">
        <v>236</v>
      </c>
    </row>
    <row r="160" s="13" customFormat="1">
      <c r="A160" s="13"/>
      <c r="B160" s="268"/>
      <c r="C160" s="269"/>
      <c r="D160" s="270" t="s">
        <v>208</v>
      </c>
      <c r="E160" s="271" t="s">
        <v>1</v>
      </c>
      <c r="F160" s="272" t="s">
        <v>237</v>
      </c>
      <c r="G160" s="269"/>
      <c r="H160" s="273">
        <v>336.72000000000003</v>
      </c>
      <c r="I160" s="274"/>
      <c r="J160" s="269"/>
      <c r="K160" s="269"/>
      <c r="L160" s="275"/>
      <c r="M160" s="276"/>
      <c r="N160" s="277"/>
      <c r="O160" s="277"/>
      <c r="P160" s="277"/>
      <c r="Q160" s="277"/>
      <c r="R160" s="277"/>
      <c r="S160" s="277"/>
      <c r="T160" s="27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9" t="s">
        <v>208</v>
      </c>
      <c r="AU160" s="279" t="s">
        <v>89</v>
      </c>
      <c r="AV160" s="13" t="s">
        <v>89</v>
      </c>
      <c r="AW160" s="13" t="s">
        <v>35</v>
      </c>
      <c r="AX160" s="13" t="s">
        <v>87</v>
      </c>
      <c r="AY160" s="279" t="s">
        <v>134</v>
      </c>
    </row>
    <row r="161" s="2" customFormat="1" ht="21.75" customHeight="1">
      <c r="A161" s="39"/>
      <c r="B161" s="40"/>
      <c r="C161" s="241" t="s">
        <v>180</v>
      </c>
      <c r="D161" s="241" t="s">
        <v>135</v>
      </c>
      <c r="E161" s="242" t="s">
        <v>238</v>
      </c>
      <c r="F161" s="243" t="s">
        <v>239</v>
      </c>
      <c r="G161" s="244" t="s">
        <v>235</v>
      </c>
      <c r="H161" s="245">
        <v>0.20699999999999999</v>
      </c>
      <c r="I161" s="246"/>
      <c r="J161" s="247">
        <f>ROUND(I161*H161,2)</f>
        <v>0</v>
      </c>
      <c r="K161" s="243" t="s">
        <v>139</v>
      </c>
      <c r="L161" s="45"/>
      <c r="M161" s="248" t="s">
        <v>1</v>
      </c>
      <c r="N161" s="249" t="s">
        <v>44</v>
      </c>
      <c r="O161" s="92"/>
      <c r="P161" s="250">
        <f>O161*H161</f>
        <v>0</v>
      </c>
      <c r="Q161" s="250">
        <v>0</v>
      </c>
      <c r="R161" s="250">
        <f>Q161*H161</f>
        <v>0</v>
      </c>
      <c r="S161" s="250">
        <v>0</v>
      </c>
      <c r="T161" s="25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2" t="s">
        <v>150</v>
      </c>
      <c r="AT161" s="252" t="s">
        <v>135</v>
      </c>
      <c r="AU161" s="252" t="s">
        <v>89</v>
      </c>
      <c r="AY161" s="18" t="s">
        <v>134</v>
      </c>
      <c r="BE161" s="253">
        <f>IF(N161="základní",J161,0)</f>
        <v>0</v>
      </c>
      <c r="BF161" s="253">
        <f>IF(N161="snížená",J161,0)</f>
        <v>0</v>
      </c>
      <c r="BG161" s="253">
        <f>IF(N161="zákl. přenesená",J161,0)</f>
        <v>0</v>
      </c>
      <c r="BH161" s="253">
        <f>IF(N161="sníž. přenesená",J161,0)</f>
        <v>0</v>
      </c>
      <c r="BI161" s="253">
        <f>IF(N161="nulová",J161,0)</f>
        <v>0</v>
      </c>
      <c r="BJ161" s="18" t="s">
        <v>87</v>
      </c>
      <c r="BK161" s="253">
        <f>ROUND(I161*H161,2)</f>
        <v>0</v>
      </c>
      <c r="BL161" s="18" t="s">
        <v>150</v>
      </c>
      <c r="BM161" s="252" t="s">
        <v>240</v>
      </c>
    </row>
    <row r="162" s="13" customFormat="1">
      <c r="A162" s="13"/>
      <c r="B162" s="268"/>
      <c r="C162" s="269"/>
      <c r="D162" s="270" t="s">
        <v>208</v>
      </c>
      <c r="E162" s="271" t="s">
        <v>1</v>
      </c>
      <c r="F162" s="272" t="s">
        <v>241</v>
      </c>
      <c r="G162" s="269"/>
      <c r="H162" s="273">
        <v>0.20699999999999999</v>
      </c>
      <c r="I162" s="274"/>
      <c r="J162" s="269"/>
      <c r="K162" s="269"/>
      <c r="L162" s="275"/>
      <c r="M162" s="276"/>
      <c r="N162" s="277"/>
      <c r="O162" s="277"/>
      <c r="P162" s="277"/>
      <c r="Q162" s="277"/>
      <c r="R162" s="277"/>
      <c r="S162" s="277"/>
      <c r="T162" s="27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9" t="s">
        <v>208</v>
      </c>
      <c r="AU162" s="279" t="s">
        <v>89</v>
      </c>
      <c r="AV162" s="13" t="s">
        <v>89</v>
      </c>
      <c r="AW162" s="13" t="s">
        <v>35</v>
      </c>
      <c r="AX162" s="13" t="s">
        <v>87</v>
      </c>
      <c r="AY162" s="279" t="s">
        <v>134</v>
      </c>
    </row>
    <row r="163" s="2" customFormat="1" ht="21.75" customHeight="1">
      <c r="A163" s="39"/>
      <c r="B163" s="40"/>
      <c r="C163" s="241" t="s">
        <v>242</v>
      </c>
      <c r="D163" s="241" t="s">
        <v>135</v>
      </c>
      <c r="E163" s="242" t="s">
        <v>243</v>
      </c>
      <c r="F163" s="243" t="s">
        <v>244</v>
      </c>
      <c r="G163" s="244" t="s">
        <v>235</v>
      </c>
      <c r="H163" s="245">
        <v>10</v>
      </c>
      <c r="I163" s="246"/>
      <c r="J163" s="247">
        <f>ROUND(I163*H163,2)</f>
        <v>0</v>
      </c>
      <c r="K163" s="243" t="s">
        <v>139</v>
      </c>
      <c r="L163" s="45"/>
      <c r="M163" s="248" t="s">
        <v>1</v>
      </c>
      <c r="N163" s="249" t="s">
        <v>44</v>
      </c>
      <c r="O163" s="92"/>
      <c r="P163" s="250">
        <f>O163*H163</f>
        <v>0</v>
      </c>
      <c r="Q163" s="250">
        <v>0</v>
      </c>
      <c r="R163" s="250">
        <f>Q163*H163</f>
        <v>0</v>
      </c>
      <c r="S163" s="250">
        <v>0</v>
      </c>
      <c r="T163" s="25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2" t="s">
        <v>150</v>
      </c>
      <c r="AT163" s="252" t="s">
        <v>135</v>
      </c>
      <c r="AU163" s="252" t="s">
        <v>89</v>
      </c>
      <c r="AY163" s="18" t="s">
        <v>134</v>
      </c>
      <c r="BE163" s="253">
        <f>IF(N163="základní",J163,0)</f>
        <v>0</v>
      </c>
      <c r="BF163" s="253">
        <f>IF(N163="snížená",J163,0)</f>
        <v>0</v>
      </c>
      <c r="BG163" s="253">
        <f>IF(N163="zákl. přenesená",J163,0)</f>
        <v>0</v>
      </c>
      <c r="BH163" s="253">
        <f>IF(N163="sníž. přenesená",J163,0)</f>
        <v>0</v>
      </c>
      <c r="BI163" s="253">
        <f>IF(N163="nulová",J163,0)</f>
        <v>0</v>
      </c>
      <c r="BJ163" s="18" t="s">
        <v>87</v>
      </c>
      <c r="BK163" s="253">
        <f>ROUND(I163*H163,2)</f>
        <v>0</v>
      </c>
      <c r="BL163" s="18" t="s">
        <v>150</v>
      </c>
      <c r="BM163" s="252" t="s">
        <v>245</v>
      </c>
    </row>
    <row r="164" s="13" customFormat="1">
      <c r="A164" s="13"/>
      <c r="B164" s="268"/>
      <c r="C164" s="269"/>
      <c r="D164" s="270" t="s">
        <v>208</v>
      </c>
      <c r="E164" s="271" t="s">
        <v>1</v>
      </c>
      <c r="F164" s="272" t="s">
        <v>246</v>
      </c>
      <c r="G164" s="269"/>
      <c r="H164" s="273">
        <v>10</v>
      </c>
      <c r="I164" s="274"/>
      <c r="J164" s="269"/>
      <c r="K164" s="269"/>
      <c r="L164" s="275"/>
      <c r="M164" s="276"/>
      <c r="N164" s="277"/>
      <c r="O164" s="277"/>
      <c r="P164" s="277"/>
      <c r="Q164" s="277"/>
      <c r="R164" s="277"/>
      <c r="S164" s="277"/>
      <c r="T164" s="27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9" t="s">
        <v>208</v>
      </c>
      <c r="AU164" s="279" t="s">
        <v>89</v>
      </c>
      <c r="AV164" s="13" t="s">
        <v>89</v>
      </c>
      <c r="AW164" s="13" t="s">
        <v>35</v>
      </c>
      <c r="AX164" s="13" t="s">
        <v>87</v>
      </c>
      <c r="AY164" s="279" t="s">
        <v>134</v>
      </c>
    </row>
    <row r="165" s="2" customFormat="1" ht="21.75" customHeight="1">
      <c r="A165" s="39"/>
      <c r="B165" s="40"/>
      <c r="C165" s="241" t="s">
        <v>247</v>
      </c>
      <c r="D165" s="241" t="s">
        <v>135</v>
      </c>
      <c r="E165" s="242" t="s">
        <v>248</v>
      </c>
      <c r="F165" s="243" t="s">
        <v>249</v>
      </c>
      <c r="G165" s="244" t="s">
        <v>235</v>
      </c>
      <c r="H165" s="245">
        <v>113.40000000000001</v>
      </c>
      <c r="I165" s="246"/>
      <c r="J165" s="247">
        <f>ROUND(I165*H165,2)</f>
        <v>0</v>
      </c>
      <c r="K165" s="243" t="s">
        <v>139</v>
      </c>
      <c r="L165" s="45"/>
      <c r="M165" s="248" t="s">
        <v>1</v>
      </c>
      <c r="N165" s="249" t="s">
        <v>44</v>
      </c>
      <c r="O165" s="92"/>
      <c r="P165" s="250">
        <f>O165*H165</f>
        <v>0</v>
      </c>
      <c r="Q165" s="250">
        <v>0</v>
      </c>
      <c r="R165" s="250">
        <f>Q165*H165</f>
        <v>0</v>
      </c>
      <c r="S165" s="250">
        <v>0</v>
      </c>
      <c r="T165" s="25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2" t="s">
        <v>150</v>
      </c>
      <c r="AT165" s="252" t="s">
        <v>135</v>
      </c>
      <c r="AU165" s="252" t="s">
        <v>89</v>
      </c>
      <c r="AY165" s="18" t="s">
        <v>134</v>
      </c>
      <c r="BE165" s="253">
        <f>IF(N165="základní",J165,0)</f>
        <v>0</v>
      </c>
      <c r="BF165" s="253">
        <f>IF(N165="snížená",J165,0)</f>
        <v>0</v>
      </c>
      <c r="BG165" s="253">
        <f>IF(N165="zákl. přenesená",J165,0)</f>
        <v>0</v>
      </c>
      <c r="BH165" s="253">
        <f>IF(N165="sníž. přenesená",J165,0)</f>
        <v>0</v>
      </c>
      <c r="BI165" s="253">
        <f>IF(N165="nulová",J165,0)</f>
        <v>0</v>
      </c>
      <c r="BJ165" s="18" t="s">
        <v>87</v>
      </c>
      <c r="BK165" s="253">
        <f>ROUND(I165*H165,2)</f>
        <v>0</v>
      </c>
      <c r="BL165" s="18" t="s">
        <v>150</v>
      </c>
      <c r="BM165" s="252" t="s">
        <v>250</v>
      </c>
    </row>
    <row r="166" s="13" customFormat="1">
      <c r="A166" s="13"/>
      <c r="B166" s="268"/>
      <c r="C166" s="269"/>
      <c r="D166" s="270" t="s">
        <v>208</v>
      </c>
      <c r="E166" s="271" t="s">
        <v>1</v>
      </c>
      <c r="F166" s="272" t="s">
        <v>251</v>
      </c>
      <c r="G166" s="269"/>
      <c r="H166" s="273">
        <v>113.40000000000001</v>
      </c>
      <c r="I166" s="274"/>
      <c r="J166" s="269"/>
      <c r="K166" s="269"/>
      <c r="L166" s="275"/>
      <c r="M166" s="276"/>
      <c r="N166" s="277"/>
      <c r="O166" s="277"/>
      <c r="P166" s="277"/>
      <c r="Q166" s="277"/>
      <c r="R166" s="277"/>
      <c r="S166" s="277"/>
      <c r="T166" s="27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9" t="s">
        <v>208</v>
      </c>
      <c r="AU166" s="279" t="s">
        <v>89</v>
      </c>
      <c r="AV166" s="13" t="s">
        <v>89</v>
      </c>
      <c r="AW166" s="13" t="s">
        <v>35</v>
      </c>
      <c r="AX166" s="13" t="s">
        <v>87</v>
      </c>
      <c r="AY166" s="279" t="s">
        <v>134</v>
      </c>
    </row>
    <row r="167" s="2" customFormat="1" ht="21.75" customHeight="1">
      <c r="A167" s="39"/>
      <c r="B167" s="40"/>
      <c r="C167" s="241" t="s">
        <v>252</v>
      </c>
      <c r="D167" s="241" t="s">
        <v>135</v>
      </c>
      <c r="E167" s="242" t="s">
        <v>253</v>
      </c>
      <c r="F167" s="243" t="s">
        <v>254</v>
      </c>
      <c r="G167" s="244" t="s">
        <v>164</v>
      </c>
      <c r="H167" s="245">
        <v>1</v>
      </c>
      <c r="I167" s="246"/>
      <c r="J167" s="247">
        <f>ROUND(I167*H167,2)</f>
        <v>0</v>
      </c>
      <c r="K167" s="243" t="s">
        <v>139</v>
      </c>
      <c r="L167" s="45"/>
      <c r="M167" s="248" t="s">
        <v>1</v>
      </c>
      <c r="N167" s="249" t="s">
        <v>44</v>
      </c>
      <c r="O167" s="92"/>
      <c r="P167" s="250">
        <f>O167*H167</f>
        <v>0</v>
      </c>
      <c r="Q167" s="250">
        <v>0</v>
      </c>
      <c r="R167" s="250">
        <f>Q167*H167</f>
        <v>0</v>
      </c>
      <c r="S167" s="250">
        <v>0</v>
      </c>
      <c r="T167" s="25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2" t="s">
        <v>150</v>
      </c>
      <c r="AT167" s="252" t="s">
        <v>135</v>
      </c>
      <c r="AU167" s="252" t="s">
        <v>89</v>
      </c>
      <c r="AY167" s="18" t="s">
        <v>134</v>
      </c>
      <c r="BE167" s="253">
        <f>IF(N167="základní",J167,0)</f>
        <v>0</v>
      </c>
      <c r="BF167" s="253">
        <f>IF(N167="snížená",J167,0)</f>
        <v>0</v>
      </c>
      <c r="BG167" s="253">
        <f>IF(N167="zákl. přenesená",J167,0)</f>
        <v>0</v>
      </c>
      <c r="BH167" s="253">
        <f>IF(N167="sníž. přenesená",J167,0)</f>
        <v>0</v>
      </c>
      <c r="BI167" s="253">
        <f>IF(N167="nulová",J167,0)</f>
        <v>0</v>
      </c>
      <c r="BJ167" s="18" t="s">
        <v>87</v>
      </c>
      <c r="BK167" s="253">
        <f>ROUND(I167*H167,2)</f>
        <v>0</v>
      </c>
      <c r="BL167" s="18" t="s">
        <v>150</v>
      </c>
      <c r="BM167" s="252" t="s">
        <v>255</v>
      </c>
    </row>
    <row r="168" s="2" customFormat="1" ht="21.75" customHeight="1">
      <c r="A168" s="39"/>
      <c r="B168" s="40"/>
      <c r="C168" s="241" t="s">
        <v>256</v>
      </c>
      <c r="D168" s="241" t="s">
        <v>135</v>
      </c>
      <c r="E168" s="242" t="s">
        <v>257</v>
      </c>
      <c r="F168" s="243" t="s">
        <v>258</v>
      </c>
      <c r="G168" s="244" t="s">
        <v>164</v>
      </c>
      <c r="H168" s="245">
        <v>1</v>
      </c>
      <c r="I168" s="246"/>
      <c r="J168" s="247">
        <f>ROUND(I168*H168,2)</f>
        <v>0</v>
      </c>
      <c r="K168" s="243" t="s">
        <v>139</v>
      </c>
      <c r="L168" s="45"/>
      <c r="M168" s="248" t="s">
        <v>1</v>
      </c>
      <c r="N168" s="249" t="s">
        <v>44</v>
      </c>
      <c r="O168" s="92"/>
      <c r="P168" s="250">
        <f>O168*H168</f>
        <v>0</v>
      </c>
      <c r="Q168" s="250">
        <v>0</v>
      </c>
      <c r="R168" s="250">
        <f>Q168*H168</f>
        <v>0</v>
      </c>
      <c r="S168" s="250">
        <v>0</v>
      </c>
      <c r="T168" s="25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2" t="s">
        <v>150</v>
      </c>
      <c r="AT168" s="252" t="s">
        <v>135</v>
      </c>
      <c r="AU168" s="252" t="s">
        <v>89</v>
      </c>
      <c r="AY168" s="18" t="s">
        <v>134</v>
      </c>
      <c r="BE168" s="253">
        <f>IF(N168="základní",J168,0)</f>
        <v>0</v>
      </c>
      <c r="BF168" s="253">
        <f>IF(N168="snížená",J168,0)</f>
        <v>0</v>
      </c>
      <c r="BG168" s="253">
        <f>IF(N168="zákl. přenesená",J168,0)</f>
        <v>0</v>
      </c>
      <c r="BH168" s="253">
        <f>IF(N168="sníž. přenesená",J168,0)</f>
        <v>0</v>
      </c>
      <c r="BI168" s="253">
        <f>IF(N168="nulová",J168,0)</f>
        <v>0</v>
      </c>
      <c r="BJ168" s="18" t="s">
        <v>87</v>
      </c>
      <c r="BK168" s="253">
        <f>ROUND(I168*H168,2)</f>
        <v>0</v>
      </c>
      <c r="BL168" s="18" t="s">
        <v>150</v>
      </c>
      <c r="BM168" s="252" t="s">
        <v>259</v>
      </c>
    </row>
    <row r="169" s="2" customFormat="1" ht="16.5" customHeight="1">
      <c r="A169" s="39"/>
      <c r="B169" s="40"/>
      <c r="C169" s="241" t="s">
        <v>8</v>
      </c>
      <c r="D169" s="241" t="s">
        <v>135</v>
      </c>
      <c r="E169" s="242" t="s">
        <v>260</v>
      </c>
      <c r="F169" s="243" t="s">
        <v>261</v>
      </c>
      <c r="G169" s="244" t="s">
        <v>164</v>
      </c>
      <c r="H169" s="245">
        <v>6</v>
      </c>
      <c r="I169" s="246"/>
      <c r="J169" s="247">
        <f>ROUND(I169*H169,2)</f>
        <v>0</v>
      </c>
      <c r="K169" s="243" t="s">
        <v>139</v>
      </c>
      <c r="L169" s="45"/>
      <c r="M169" s="248" t="s">
        <v>1</v>
      </c>
      <c r="N169" s="249" t="s">
        <v>44</v>
      </c>
      <c r="O169" s="92"/>
      <c r="P169" s="250">
        <f>O169*H169</f>
        <v>0</v>
      </c>
      <c r="Q169" s="250">
        <v>0</v>
      </c>
      <c r="R169" s="250">
        <f>Q169*H169</f>
        <v>0</v>
      </c>
      <c r="S169" s="250">
        <v>0</v>
      </c>
      <c r="T169" s="25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2" t="s">
        <v>150</v>
      </c>
      <c r="AT169" s="252" t="s">
        <v>135</v>
      </c>
      <c r="AU169" s="252" t="s">
        <v>89</v>
      </c>
      <c r="AY169" s="18" t="s">
        <v>134</v>
      </c>
      <c r="BE169" s="253">
        <f>IF(N169="základní",J169,0)</f>
        <v>0</v>
      </c>
      <c r="BF169" s="253">
        <f>IF(N169="snížená",J169,0)</f>
        <v>0</v>
      </c>
      <c r="BG169" s="253">
        <f>IF(N169="zákl. přenesená",J169,0)</f>
        <v>0</v>
      </c>
      <c r="BH169" s="253">
        <f>IF(N169="sníž. přenesená",J169,0)</f>
        <v>0</v>
      </c>
      <c r="BI169" s="253">
        <f>IF(N169="nulová",J169,0)</f>
        <v>0</v>
      </c>
      <c r="BJ169" s="18" t="s">
        <v>87</v>
      </c>
      <c r="BK169" s="253">
        <f>ROUND(I169*H169,2)</f>
        <v>0</v>
      </c>
      <c r="BL169" s="18" t="s">
        <v>150</v>
      </c>
      <c r="BM169" s="252" t="s">
        <v>262</v>
      </c>
    </row>
    <row r="170" s="2" customFormat="1" ht="16.5" customHeight="1">
      <c r="A170" s="39"/>
      <c r="B170" s="40"/>
      <c r="C170" s="241" t="s">
        <v>263</v>
      </c>
      <c r="D170" s="241" t="s">
        <v>135</v>
      </c>
      <c r="E170" s="242" t="s">
        <v>264</v>
      </c>
      <c r="F170" s="243" t="s">
        <v>265</v>
      </c>
      <c r="G170" s="244" t="s">
        <v>164</v>
      </c>
      <c r="H170" s="245">
        <v>5</v>
      </c>
      <c r="I170" s="246"/>
      <c r="J170" s="247">
        <f>ROUND(I170*H170,2)</f>
        <v>0</v>
      </c>
      <c r="K170" s="243" t="s">
        <v>139</v>
      </c>
      <c r="L170" s="45"/>
      <c r="M170" s="248" t="s">
        <v>1</v>
      </c>
      <c r="N170" s="249" t="s">
        <v>44</v>
      </c>
      <c r="O170" s="92"/>
      <c r="P170" s="250">
        <f>O170*H170</f>
        <v>0</v>
      </c>
      <c r="Q170" s="250">
        <v>0</v>
      </c>
      <c r="R170" s="250">
        <f>Q170*H170</f>
        <v>0</v>
      </c>
      <c r="S170" s="250">
        <v>0</v>
      </c>
      <c r="T170" s="25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2" t="s">
        <v>150</v>
      </c>
      <c r="AT170" s="252" t="s">
        <v>135</v>
      </c>
      <c r="AU170" s="252" t="s">
        <v>89</v>
      </c>
      <c r="AY170" s="18" t="s">
        <v>134</v>
      </c>
      <c r="BE170" s="253">
        <f>IF(N170="základní",J170,0)</f>
        <v>0</v>
      </c>
      <c r="BF170" s="253">
        <f>IF(N170="snížená",J170,0)</f>
        <v>0</v>
      </c>
      <c r="BG170" s="253">
        <f>IF(N170="zákl. přenesená",J170,0)</f>
        <v>0</v>
      </c>
      <c r="BH170" s="253">
        <f>IF(N170="sníž. přenesená",J170,0)</f>
        <v>0</v>
      </c>
      <c r="BI170" s="253">
        <f>IF(N170="nulová",J170,0)</f>
        <v>0</v>
      </c>
      <c r="BJ170" s="18" t="s">
        <v>87</v>
      </c>
      <c r="BK170" s="253">
        <f>ROUND(I170*H170,2)</f>
        <v>0</v>
      </c>
      <c r="BL170" s="18" t="s">
        <v>150</v>
      </c>
      <c r="BM170" s="252" t="s">
        <v>266</v>
      </c>
    </row>
    <row r="171" s="2" customFormat="1" ht="21.75" customHeight="1">
      <c r="A171" s="39"/>
      <c r="B171" s="40"/>
      <c r="C171" s="241" t="s">
        <v>267</v>
      </c>
      <c r="D171" s="241" t="s">
        <v>135</v>
      </c>
      <c r="E171" s="242" t="s">
        <v>268</v>
      </c>
      <c r="F171" s="243" t="s">
        <v>269</v>
      </c>
      <c r="G171" s="244" t="s">
        <v>203</v>
      </c>
      <c r="H171" s="245">
        <v>30</v>
      </c>
      <c r="I171" s="246"/>
      <c r="J171" s="247">
        <f>ROUND(I171*H171,2)</f>
        <v>0</v>
      </c>
      <c r="K171" s="243" t="s">
        <v>139</v>
      </c>
      <c r="L171" s="45"/>
      <c r="M171" s="248" t="s">
        <v>1</v>
      </c>
      <c r="N171" s="249" t="s">
        <v>44</v>
      </c>
      <c r="O171" s="92"/>
      <c r="P171" s="250">
        <f>O171*H171</f>
        <v>0</v>
      </c>
      <c r="Q171" s="250">
        <v>0</v>
      </c>
      <c r="R171" s="250">
        <f>Q171*H171</f>
        <v>0</v>
      </c>
      <c r="S171" s="250">
        <v>0</v>
      </c>
      <c r="T171" s="25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2" t="s">
        <v>150</v>
      </c>
      <c r="AT171" s="252" t="s">
        <v>135</v>
      </c>
      <c r="AU171" s="252" t="s">
        <v>89</v>
      </c>
      <c r="AY171" s="18" t="s">
        <v>134</v>
      </c>
      <c r="BE171" s="253">
        <f>IF(N171="základní",J171,0)</f>
        <v>0</v>
      </c>
      <c r="BF171" s="253">
        <f>IF(N171="snížená",J171,0)</f>
        <v>0</v>
      </c>
      <c r="BG171" s="253">
        <f>IF(N171="zákl. přenesená",J171,0)</f>
        <v>0</v>
      </c>
      <c r="BH171" s="253">
        <f>IF(N171="sníž. přenesená",J171,0)</f>
        <v>0</v>
      </c>
      <c r="BI171" s="253">
        <f>IF(N171="nulová",J171,0)</f>
        <v>0</v>
      </c>
      <c r="BJ171" s="18" t="s">
        <v>87</v>
      </c>
      <c r="BK171" s="253">
        <f>ROUND(I171*H171,2)</f>
        <v>0</v>
      </c>
      <c r="BL171" s="18" t="s">
        <v>150</v>
      </c>
      <c r="BM171" s="252" t="s">
        <v>270</v>
      </c>
    </row>
    <row r="172" s="2" customFormat="1" ht="21.75" customHeight="1">
      <c r="A172" s="39"/>
      <c r="B172" s="40"/>
      <c r="C172" s="241" t="s">
        <v>271</v>
      </c>
      <c r="D172" s="241" t="s">
        <v>135</v>
      </c>
      <c r="E172" s="242" t="s">
        <v>272</v>
      </c>
      <c r="F172" s="243" t="s">
        <v>273</v>
      </c>
      <c r="G172" s="244" t="s">
        <v>235</v>
      </c>
      <c r="H172" s="245">
        <v>178.85900000000001</v>
      </c>
      <c r="I172" s="246"/>
      <c r="J172" s="247">
        <f>ROUND(I172*H172,2)</f>
        <v>0</v>
      </c>
      <c r="K172" s="243" t="s">
        <v>139</v>
      </c>
      <c r="L172" s="45"/>
      <c r="M172" s="248" t="s">
        <v>1</v>
      </c>
      <c r="N172" s="249" t="s">
        <v>44</v>
      </c>
      <c r="O172" s="92"/>
      <c r="P172" s="250">
        <f>O172*H172</f>
        <v>0</v>
      </c>
      <c r="Q172" s="250">
        <v>0</v>
      </c>
      <c r="R172" s="250">
        <f>Q172*H172</f>
        <v>0</v>
      </c>
      <c r="S172" s="250">
        <v>0</v>
      </c>
      <c r="T172" s="25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2" t="s">
        <v>150</v>
      </c>
      <c r="AT172" s="252" t="s">
        <v>135</v>
      </c>
      <c r="AU172" s="252" t="s">
        <v>89</v>
      </c>
      <c r="AY172" s="18" t="s">
        <v>134</v>
      </c>
      <c r="BE172" s="253">
        <f>IF(N172="základní",J172,0)</f>
        <v>0</v>
      </c>
      <c r="BF172" s="253">
        <f>IF(N172="snížená",J172,0)</f>
        <v>0</v>
      </c>
      <c r="BG172" s="253">
        <f>IF(N172="zákl. přenesená",J172,0)</f>
        <v>0</v>
      </c>
      <c r="BH172" s="253">
        <f>IF(N172="sníž. přenesená",J172,0)</f>
        <v>0</v>
      </c>
      <c r="BI172" s="253">
        <f>IF(N172="nulová",J172,0)</f>
        <v>0</v>
      </c>
      <c r="BJ172" s="18" t="s">
        <v>87</v>
      </c>
      <c r="BK172" s="253">
        <f>ROUND(I172*H172,2)</f>
        <v>0</v>
      </c>
      <c r="BL172" s="18" t="s">
        <v>150</v>
      </c>
      <c r="BM172" s="252" t="s">
        <v>274</v>
      </c>
    </row>
    <row r="173" s="13" customFormat="1">
      <c r="A173" s="13"/>
      <c r="B173" s="268"/>
      <c r="C173" s="269"/>
      <c r="D173" s="270" t="s">
        <v>208</v>
      </c>
      <c r="E173" s="271" t="s">
        <v>1</v>
      </c>
      <c r="F173" s="272" t="s">
        <v>275</v>
      </c>
      <c r="G173" s="269"/>
      <c r="H173" s="273">
        <v>178.85900000000001</v>
      </c>
      <c r="I173" s="274"/>
      <c r="J173" s="269"/>
      <c r="K173" s="269"/>
      <c r="L173" s="275"/>
      <c r="M173" s="276"/>
      <c r="N173" s="277"/>
      <c r="O173" s="277"/>
      <c r="P173" s="277"/>
      <c r="Q173" s="277"/>
      <c r="R173" s="277"/>
      <c r="S173" s="277"/>
      <c r="T173" s="27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9" t="s">
        <v>208</v>
      </c>
      <c r="AU173" s="279" t="s">
        <v>89</v>
      </c>
      <c r="AV173" s="13" t="s">
        <v>89</v>
      </c>
      <c r="AW173" s="13" t="s">
        <v>35</v>
      </c>
      <c r="AX173" s="13" t="s">
        <v>87</v>
      </c>
      <c r="AY173" s="279" t="s">
        <v>134</v>
      </c>
    </row>
    <row r="174" s="2" customFormat="1" ht="33" customHeight="1">
      <c r="A174" s="39"/>
      <c r="B174" s="40"/>
      <c r="C174" s="241" t="s">
        <v>276</v>
      </c>
      <c r="D174" s="241" t="s">
        <v>135</v>
      </c>
      <c r="E174" s="242" t="s">
        <v>277</v>
      </c>
      <c r="F174" s="243" t="s">
        <v>278</v>
      </c>
      <c r="G174" s="244" t="s">
        <v>235</v>
      </c>
      <c r="H174" s="245">
        <v>894.29499999999996</v>
      </c>
      <c r="I174" s="246"/>
      <c r="J174" s="247">
        <f>ROUND(I174*H174,2)</f>
        <v>0</v>
      </c>
      <c r="K174" s="243" t="s">
        <v>139</v>
      </c>
      <c r="L174" s="45"/>
      <c r="M174" s="248" t="s">
        <v>1</v>
      </c>
      <c r="N174" s="249" t="s">
        <v>44</v>
      </c>
      <c r="O174" s="92"/>
      <c r="P174" s="250">
        <f>O174*H174</f>
        <v>0</v>
      </c>
      <c r="Q174" s="250">
        <v>0</v>
      </c>
      <c r="R174" s="250">
        <f>Q174*H174</f>
        <v>0</v>
      </c>
      <c r="S174" s="250">
        <v>0</v>
      </c>
      <c r="T174" s="25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2" t="s">
        <v>150</v>
      </c>
      <c r="AT174" s="252" t="s">
        <v>135</v>
      </c>
      <c r="AU174" s="252" t="s">
        <v>89</v>
      </c>
      <c r="AY174" s="18" t="s">
        <v>134</v>
      </c>
      <c r="BE174" s="253">
        <f>IF(N174="základní",J174,0)</f>
        <v>0</v>
      </c>
      <c r="BF174" s="253">
        <f>IF(N174="snížená",J174,0)</f>
        <v>0</v>
      </c>
      <c r="BG174" s="253">
        <f>IF(N174="zákl. přenesená",J174,0)</f>
        <v>0</v>
      </c>
      <c r="BH174" s="253">
        <f>IF(N174="sníž. přenesená",J174,0)</f>
        <v>0</v>
      </c>
      <c r="BI174" s="253">
        <f>IF(N174="nulová",J174,0)</f>
        <v>0</v>
      </c>
      <c r="BJ174" s="18" t="s">
        <v>87</v>
      </c>
      <c r="BK174" s="253">
        <f>ROUND(I174*H174,2)</f>
        <v>0</v>
      </c>
      <c r="BL174" s="18" t="s">
        <v>150</v>
      </c>
      <c r="BM174" s="252" t="s">
        <v>279</v>
      </c>
    </row>
    <row r="175" s="13" customFormat="1">
      <c r="A175" s="13"/>
      <c r="B175" s="268"/>
      <c r="C175" s="269"/>
      <c r="D175" s="270" t="s">
        <v>208</v>
      </c>
      <c r="E175" s="269"/>
      <c r="F175" s="272" t="s">
        <v>280</v>
      </c>
      <c r="G175" s="269"/>
      <c r="H175" s="273">
        <v>894.29499999999996</v>
      </c>
      <c r="I175" s="274"/>
      <c r="J175" s="269"/>
      <c r="K175" s="269"/>
      <c r="L175" s="275"/>
      <c r="M175" s="276"/>
      <c r="N175" s="277"/>
      <c r="O175" s="277"/>
      <c r="P175" s="277"/>
      <c r="Q175" s="277"/>
      <c r="R175" s="277"/>
      <c r="S175" s="277"/>
      <c r="T175" s="27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9" t="s">
        <v>208</v>
      </c>
      <c r="AU175" s="279" t="s">
        <v>89</v>
      </c>
      <c r="AV175" s="13" t="s">
        <v>89</v>
      </c>
      <c r="AW175" s="13" t="s">
        <v>4</v>
      </c>
      <c r="AX175" s="13" t="s">
        <v>87</v>
      </c>
      <c r="AY175" s="279" t="s">
        <v>134</v>
      </c>
    </row>
    <row r="176" s="2" customFormat="1" ht="21.75" customHeight="1">
      <c r="A176" s="39"/>
      <c r="B176" s="40"/>
      <c r="C176" s="241" t="s">
        <v>281</v>
      </c>
      <c r="D176" s="241" t="s">
        <v>135</v>
      </c>
      <c r="E176" s="242" t="s">
        <v>282</v>
      </c>
      <c r="F176" s="243" t="s">
        <v>283</v>
      </c>
      <c r="G176" s="244" t="s">
        <v>235</v>
      </c>
      <c r="H176" s="245">
        <v>200</v>
      </c>
      <c r="I176" s="246"/>
      <c r="J176" s="247">
        <f>ROUND(I176*H176,2)</f>
        <v>0</v>
      </c>
      <c r="K176" s="243" t="s">
        <v>139</v>
      </c>
      <c r="L176" s="45"/>
      <c r="M176" s="248" t="s">
        <v>1</v>
      </c>
      <c r="N176" s="249" t="s">
        <v>44</v>
      </c>
      <c r="O176" s="92"/>
      <c r="P176" s="250">
        <f>O176*H176</f>
        <v>0</v>
      </c>
      <c r="Q176" s="250">
        <v>0</v>
      </c>
      <c r="R176" s="250">
        <f>Q176*H176</f>
        <v>0</v>
      </c>
      <c r="S176" s="250">
        <v>0</v>
      </c>
      <c r="T176" s="25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2" t="s">
        <v>150</v>
      </c>
      <c r="AT176" s="252" t="s">
        <v>135</v>
      </c>
      <c r="AU176" s="252" t="s">
        <v>89</v>
      </c>
      <c r="AY176" s="18" t="s">
        <v>134</v>
      </c>
      <c r="BE176" s="253">
        <f>IF(N176="základní",J176,0)</f>
        <v>0</v>
      </c>
      <c r="BF176" s="253">
        <f>IF(N176="snížená",J176,0)</f>
        <v>0</v>
      </c>
      <c r="BG176" s="253">
        <f>IF(N176="zákl. přenesená",J176,0)</f>
        <v>0</v>
      </c>
      <c r="BH176" s="253">
        <f>IF(N176="sníž. přenesená",J176,0)</f>
        <v>0</v>
      </c>
      <c r="BI176" s="253">
        <f>IF(N176="nulová",J176,0)</f>
        <v>0</v>
      </c>
      <c r="BJ176" s="18" t="s">
        <v>87</v>
      </c>
      <c r="BK176" s="253">
        <f>ROUND(I176*H176,2)</f>
        <v>0</v>
      </c>
      <c r="BL176" s="18" t="s">
        <v>150</v>
      </c>
      <c r="BM176" s="252" t="s">
        <v>284</v>
      </c>
    </row>
    <row r="177" s="13" customFormat="1">
      <c r="A177" s="13"/>
      <c r="B177" s="268"/>
      <c r="C177" s="269"/>
      <c r="D177" s="270" t="s">
        <v>208</v>
      </c>
      <c r="E177" s="271" t="s">
        <v>1</v>
      </c>
      <c r="F177" s="272" t="s">
        <v>285</v>
      </c>
      <c r="G177" s="269"/>
      <c r="H177" s="273">
        <v>200</v>
      </c>
      <c r="I177" s="274"/>
      <c r="J177" s="269"/>
      <c r="K177" s="269"/>
      <c r="L177" s="275"/>
      <c r="M177" s="276"/>
      <c r="N177" s="277"/>
      <c r="O177" s="277"/>
      <c r="P177" s="277"/>
      <c r="Q177" s="277"/>
      <c r="R177" s="277"/>
      <c r="S177" s="277"/>
      <c r="T177" s="27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9" t="s">
        <v>208</v>
      </c>
      <c r="AU177" s="279" t="s">
        <v>89</v>
      </c>
      <c r="AV177" s="13" t="s">
        <v>89</v>
      </c>
      <c r="AW177" s="13" t="s">
        <v>35</v>
      </c>
      <c r="AX177" s="13" t="s">
        <v>87</v>
      </c>
      <c r="AY177" s="279" t="s">
        <v>134</v>
      </c>
    </row>
    <row r="178" s="2" customFormat="1" ht="16.5" customHeight="1">
      <c r="A178" s="39"/>
      <c r="B178" s="40"/>
      <c r="C178" s="291" t="s">
        <v>7</v>
      </c>
      <c r="D178" s="291" t="s">
        <v>286</v>
      </c>
      <c r="E178" s="292" t="s">
        <v>287</v>
      </c>
      <c r="F178" s="293" t="s">
        <v>288</v>
      </c>
      <c r="G178" s="294" t="s">
        <v>289</v>
      </c>
      <c r="H178" s="295">
        <v>400</v>
      </c>
      <c r="I178" s="296"/>
      <c r="J178" s="297">
        <f>ROUND(I178*H178,2)</f>
        <v>0</v>
      </c>
      <c r="K178" s="293" t="s">
        <v>139</v>
      </c>
      <c r="L178" s="298"/>
      <c r="M178" s="299" t="s">
        <v>1</v>
      </c>
      <c r="N178" s="300" t="s">
        <v>44</v>
      </c>
      <c r="O178" s="92"/>
      <c r="P178" s="250">
        <f>O178*H178</f>
        <v>0</v>
      </c>
      <c r="Q178" s="250">
        <v>1</v>
      </c>
      <c r="R178" s="250">
        <f>Q178*H178</f>
        <v>400</v>
      </c>
      <c r="S178" s="250">
        <v>0</v>
      </c>
      <c r="T178" s="25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2" t="s">
        <v>172</v>
      </c>
      <c r="AT178" s="252" t="s">
        <v>286</v>
      </c>
      <c r="AU178" s="252" t="s">
        <v>89</v>
      </c>
      <c r="AY178" s="18" t="s">
        <v>134</v>
      </c>
      <c r="BE178" s="253">
        <f>IF(N178="základní",J178,0)</f>
        <v>0</v>
      </c>
      <c r="BF178" s="253">
        <f>IF(N178="snížená",J178,0)</f>
        <v>0</v>
      </c>
      <c r="BG178" s="253">
        <f>IF(N178="zákl. přenesená",J178,0)</f>
        <v>0</v>
      </c>
      <c r="BH178" s="253">
        <f>IF(N178="sníž. přenesená",J178,0)</f>
        <v>0</v>
      </c>
      <c r="BI178" s="253">
        <f>IF(N178="nulová",J178,0)</f>
        <v>0</v>
      </c>
      <c r="BJ178" s="18" t="s">
        <v>87</v>
      </c>
      <c r="BK178" s="253">
        <f>ROUND(I178*H178,2)</f>
        <v>0</v>
      </c>
      <c r="BL178" s="18" t="s">
        <v>150</v>
      </c>
      <c r="BM178" s="252" t="s">
        <v>290</v>
      </c>
    </row>
    <row r="179" s="13" customFormat="1">
      <c r="A179" s="13"/>
      <c r="B179" s="268"/>
      <c r="C179" s="269"/>
      <c r="D179" s="270" t="s">
        <v>208</v>
      </c>
      <c r="E179" s="269"/>
      <c r="F179" s="272" t="s">
        <v>291</v>
      </c>
      <c r="G179" s="269"/>
      <c r="H179" s="273">
        <v>400</v>
      </c>
      <c r="I179" s="274"/>
      <c r="J179" s="269"/>
      <c r="K179" s="269"/>
      <c r="L179" s="275"/>
      <c r="M179" s="276"/>
      <c r="N179" s="277"/>
      <c r="O179" s="277"/>
      <c r="P179" s="277"/>
      <c r="Q179" s="277"/>
      <c r="R179" s="277"/>
      <c r="S179" s="277"/>
      <c r="T179" s="27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9" t="s">
        <v>208</v>
      </c>
      <c r="AU179" s="279" t="s">
        <v>89</v>
      </c>
      <c r="AV179" s="13" t="s">
        <v>89</v>
      </c>
      <c r="AW179" s="13" t="s">
        <v>4</v>
      </c>
      <c r="AX179" s="13" t="s">
        <v>87</v>
      </c>
      <c r="AY179" s="279" t="s">
        <v>134</v>
      </c>
    </row>
    <row r="180" s="2" customFormat="1" ht="21.75" customHeight="1">
      <c r="A180" s="39"/>
      <c r="B180" s="40"/>
      <c r="C180" s="241" t="s">
        <v>292</v>
      </c>
      <c r="D180" s="241" t="s">
        <v>135</v>
      </c>
      <c r="E180" s="242" t="s">
        <v>293</v>
      </c>
      <c r="F180" s="243" t="s">
        <v>294</v>
      </c>
      <c r="G180" s="244" t="s">
        <v>289</v>
      </c>
      <c r="H180" s="245">
        <v>304.06</v>
      </c>
      <c r="I180" s="246"/>
      <c r="J180" s="247">
        <f>ROUND(I180*H180,2)</f>
        <v>0</v>
      </c>
      <c r="K180" s="243" t="s">
        <v>139</v>
      </c>
      <c r="L180" s="45"/>
      <c r="M180" s="248" t="s">
        <v>1</v>
      </c>
      <c r="N180" s="249" t="s">
        <v>44</v>
      </c>
      <c r="O180" s="92"/>
      <c r="P180" s="250">
        <f>O180*H180</f>
        <v>0</v>
      </c>
      <c r="Q180" s="250">
        <v>0</v>
      </c>
      <c r="R180" s="250">
        <f>Q180*H180</f>
        <v>0</v>
      </c>
      <c r="S180" s="250">
        <v>0</v>
      </c>
      <c r="T180" s="25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2" t="s">
        <v>150</v>
      </c>
      <c r="AT180" s="252" t="s">
        <v>135</v>
      </c>
      <c r="AU180" s="252" t="s">
        <v>89</v>
      </c>
      <c r="AY180" s="18" t="s">
        <v>134</v>
      </c>
      <c r="BE180" s="253">
        <f>IF(N180="základní",J180,0)</f>
        <v>0</v>
      </c>
      <c r="BF180" s="253">
        <f>IF(N180="snížená",J180,0)</f>
        <v>0</v>
      </c>
      <c r="BG180" s="253">
        <f>IF(N180="zákl. přenesená",J180,0)</f>
        <v>0</v>
      </c>
      <c r="BH180" s="253">
        <f>IF(N180="sníž. přenesená",J180,0)</f>
        <v>0</v>
      </c>
      <c r="BI180" s="253">
        <f>IF(N180="nulová",J180,0)</f>
        <v>0</v>
      </c>
      <c r="BJ180" s="18" t="s">
        <v>87</v>
      </c>
      <c r="BK180" s="253">
        <f>ROUND(I180*H180,2)</f>
        <v>0</v>
      </c>
      <c r="BL180" s="18" t="s">
        <v>150</v>
      </c>
      <c r="BM180" s="252" t="s">
        <v>295</v>
      </c>
    </row>
    <row r="181" s="13" customFormat="1">
      <c r="A181" s="13"/>
      <c r="B181" s="268"/>
      <c r="C181" s="269"/>
      <c r="D181" s="270" t="s">
        <v>208</v>
      </c>
      <c r="E181" s="269"/>
      <c r="F181" s="272" t="s">
        <v>296</v>
      </c>
      <c r="G181" s="269"/>
      <c r="H181" s="273">
        <v>304.06</v>
      </c>
      <c r="I181" s="274"/>
      <c r="J181" s="269"/>
      <c r="K181" s="269"/>
      <c r="L181" s="275"/>
      <c r="M181" s="276"/>
      <c r="N181" s="277"/>
      <c r="O181" s="277"/>
      <c r="P181" s="277"/>
      <c r="Q181" s="277"/>
      <c r="R181" s="277"/>
      <c r="S181" s="277"/>
      <c r="T181" s="27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9" t="s">
        <v>208</v>
      </c>
      <c r="AU181" s="279" t="s">
        <v>89</v>
      </c>
      <c r="AV181" s="13" t="s">
        <v>89</v>
      </c>
      <c r="AW181" s="13" t="s">
        <v>4</v>
      </c>
      <c r="AX181" s="13" t="s">
        <v>87</v>
      </c>
      <c r="AY181" s="279" t="s">
        <v>134</v>
      </c>
    </row>
    <row r="182" s="2" customFormat="1" ht="16.5" customHeight="1">
      <c r="A182" s="39"/>
      <c r="B182" s="40"/>
      <c r="C182" s="241" t="s">
        <v>297</v>
      </c>
      <c r="D182" s="241" t="s">
        <v>135</v>
      </c>
      <c r="E182" s="242" t="s">
        <v>298</v>
      </c>
      <c r="F182" s="243" t="s">
        <v>299</v>
      </c>
      <c r="G182" s="244" t="s">
        <v>235</v>
      </c>
      <c r="H182" s="245">
        <v>357.71699999999998</v>
      </c>
      <c r="I182" s="246"/>
      <c r="J182" s="247">
        <f>ROUND(I182*H182,2)</f>
        <v>0</v>
      </c>
      <c r="K182" s="243" t="s">
        <v>139</v>
      </c>
      <c r="L182" s="45"/>
      <c r="M182" s="248" t="s">
        <v>1</v>
      </c>
      <c r="N182" s="249" t="s">
        <v>44</v>
      </c>
      <c r="O182" s="92"/>
      <c r="P182" s="250">
        <f>O182*H182</f>
        <v>0</v>
      </c>
      <c r="Q182" s="250">
        <v>0</v>
      </c>
      <c r="R182" s="250">
        <f>Q182*H182</f>
        <v>0</v>
      </c>
      <c r="S182" s="250">
        <v>0</v>
      </c>
      <c r="T182" s="25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2" t="s">
        <v>150</v>
      </c>
      <c r="AT182" s="252" t="s">
        <v>135</v>
      </c>
      <c r="AU182" s="252" t="s">
        <v>89</v>
      </c>
      <c r="AY182" s="18" t="s">
        <v>134</v>
      </c>
      <c r="BE182" s="253">
        <f>IF(N182="základní",J182,0)</f>
        <v>0</v>
      </c>
      <c r="BF182" s="253">
        <f>IF(N182="snížená",J182,0)</f>
        <v>0</v>
      </c>
      <c r="BG182" s="253">
        <f>IF(N182="zákl. přenesená",J182,0)</f>
        <v>0</v>
      </c>
      <c r="BH182" s="253">
        <f>IF(N182="sníž. přenesená",J182,0)</f>
        <v>0</v>
      </c>
      <c r="BI182" s="253">
        <f>IF(N182="nulová",J182,0)</f>
        <v>0</v>
      </c>
      <c r="BJ182" s="18" t="s">
        <v>87</v>
      </c>
      <c r="BK182" s="253">
        <f>ROUND(I182*H182,2)</f>
        <v>0</v>
      </c>
      <c r="BL182" s="18" t="s">
        <v>150</v>
      </c>
      <c r="BM182" s="252" t="s">
        <v>300</v>
      </c>
    </row>
    <row r="183" s="13" customFormat="1">
      <c r="A183" s="13"/>
      <c r="B183" s="268"/>
      <c r="C183" s="269"/>
      <c r="D183" s="270" t="s">
        <v>208</v>
      </c>
      <c r="E183" s="271" t="s">
        <v>1</v>
      </c>
      <c r="F183" s="272" t="s">
        <v>301</v>
      </c>
      <c r="G183" s="269"/>
      <c r="H183" s="273">
        <v>357.71699999999998</v>
      </c>
      <c r="I183" s="274"/>
      <c r="J183" s="269"/>
      <c r="K183" s="269"/>
      <c r="L183" s="275"/>
      <c r="M183" s="276"/>
      <c r="N183" s="277"/>
      <c r="O183" s="277"/>
      <c r="P183" s="277"/>
      <c r="Q183" s="277"/>
      <c r="R183" s="277"/>
      <c r="S183" s="277"/>
      <c r="T183" s="27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9" t="s">
        <v>208</v>
      </c>
      <c r="AU183" s="279" t="s">
        <v>89</v>
      </c>
      <c r="AV183" s="13" t="s">
        <v>89</v>
      </c>
      <c r="AW183" s="13" t="s">
        <v>35</v>
      </c>
      <c r="AX183" s="13" t="s">
        <v>87</v>
      </c>
      <c r="AY183" s="279" t="s">
        <v>134</v>
      </c>
    </row>
    <row r="184" s="2" customFormat="1" ht="21.75" customHeight="1">
      <c r="A184" s="39"/>
      <c r="B184" s="40"/>
      <c r="C184" s="241" t="s">
        <v>302</v>
      </c>
      <c r="D184" s="241" t="s">
        <v>135</v>
      </c>
      <c r="E184" s="242" t="s">
        <v>303</v>
      </c>
      <c r="F184" s="243" t="s">
        <v>304</v>
      </c>
      <c r="G184" s="244" t="s">
        <v>235</v>
      </c>
      <c r="H184" s="245">
        <v>178.85900000000001</v>
      </c>
      <c r="I184" s="246"/>
      <c r="J184" s="247">
        <f>ROUND(I184*H184,2)</f>
        <v>0</v>
      </c>
      <c r="K184" s="243" t="s">
        <v>139</v>
      </c>
      <c r="L184" s="45"/>
      <c r="M184" s="248" t="s">
        <v>1</v>
      </c>
      <c r="N184" s="249" t="s">
        <v>44</v>
      </c>
      <c r="O184" s="92"/>
      <c r="P184" s="250">
        <f>O184*H184</f>
        <v>0</v>
      </c>
      <c r="Q184" s="250">
        <v>0</v>
      </c>
      <c r="R184" s="250">
        <f>Q184*H184</f>
        <v>0</v>
      </c>
      <c r="S184" s="250">
        <v>0</v>
      </c>
      <c r="T184" s="25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2" t="s">
        <v>150</v>
      </c>
      <c r="AT184" s="252" t="s">
        <v>135</v>
      </c>
      <c r="AU184" s="252" t="s">
        <v>89</v>
      </c>
      <c r="AY184" s="18" t="s">
        <v>134</v>
      </c>
      <c r="BE184" s="253">
        <f>IF(N184="základní",J184,0)</f>
        <v>0</v>
      </c>
      <c r="BF184" s="253">
        <f>IF(N184="snížená",J184,0)</f>
        <v>0</v>
      </c>
      <c r="BG184" s="253">
        <f>IF(N184="zákl. přenesená",J184,0)</f>
        <v>0</v>
      </c>
      <c r="BH184" s="253">
        <f>IF(N184="sníž. přenesená",J184,0)</f>
        <v>0</v>
      </c>
      <c r="BI184" s="253">
        <f>IF(N184="nulová",J184,0)</f>
        <v>0</v>
      </c>
      <c r="BJ184" s="18" t="s">
        <v>87</v>
      </c>
      <c r="BK184" s="253">
        <f>ROUND(I184*H184,2)</f>
        <v>0</v>
      </c>
      <c r="BL184" s="18" t="s">
        <v>150</v>
      </c>
      <c r="BM184" s="252" t="s">
        <v>305</v>
      </c>
    </row>
    <row r="185" s="13" customFormat="1">
      <c r="A185" s="13"/>
      <c r="B185" s="268"/>
      <c r="C185" s="269"/>
      <c r="D185" s="270" t="s">
        <v>208</v>
      </c>
      <c r="E185" s="271" t="s">
        <v>1</v>
      </c>
      <c r="F185" s="272" t="s">
        <v>306</v>
      </c>
      <c r="G185" s="269"/>
      <c r="H185" s="273">
        <v>178.85900000000001</v>
      </c>
      <c r="I185" s="274"/>
      <c r="J185" s="269"/>
      <c r="K185" s="269"/>
      <c r="L185" s="275"/>
      <c r="M185" s="276"/>
      <c r="N185" s="277"/>
      <c r="O185" s="277"/>
      <c r="P185" s="277"/>
      <c r="Q185" s="277"/>
      <c r="R185" s="277"/>
      <c r="S185" s="277"/>
      <c r="T185" s="27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9" t="s">
        <v>208</v>
      </c>
      <c r="AU185" s="279" t="s">
        <v>89</v>
      </c>
      <c r="AV185" s="13" t="s">
        <v>89</v>
      </c>
      <c r="AW185" s="13" t="s">
        <v>35</v>
      </c>
      <c r="AX185" s="13" t="s">
        <v>87</v>
      </c>
      <c r="AY185" s="279" t="s">
        <v>134</v>
      </c>
    </row>
    <row r="186" s="2" customFormat="1" ht="21.75" customHeight="1">
      <c r="A186" s="39"/>
      <c r="B186" s="40"/>
      <c r="C186" s="241" t="s">
        <v>307</v>
      </c>
      <c r="D186" s="241" t="s">
        <v>135</v>
      </c>
      <c r="E186" s="242" t="s">
        <v>303</v>
      </c>
      <c r="F186" s="243" t="s">
        <v>304</v>
      </c>
      <c r="G186" s="244" t="s">
        <v>235</v>
      </c>
      <c r="H186" s="245">
        <v>102.61</v>
      </c>
      <c r="I186" s="246"/>
      <c r="J186" s="247">
        <f>ROUND(I186*H186,2)</f>
        <v>0</v>
      </c>
      <c r="K186" s="243" t="s">
        <v>139</v>
      </c>
      <c r="L186" s="45"/>
      <c r="M186" s="248" t="s">
        <v>1</v>
      </c>
      <c r="N186" s="249" t="s">
        <v>44</v>
      </c>
      <c r="O186" s="92"/>
      <c r="P186" s="250">
        <f>O186*H186</f>
        <v>0</v>
      </c>
      <c r="Q186" s="250">
        <v>0</v>
      </c>
      <c r="R186" s="250">
        <f>Q186*H186</f>
        <v>0</v>
      </c>
      <c r="S186" s="250">
        <v>0</v>
      </c>
      <c r="T186" s="25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2" t="s">
        <v>150</v>
      </c>
      <c r="AT186" s="252" t="s">
        <v>135</v>
      </c>
      <c r="AU186" s="252" t="s">
        <v>89</v>
      </c>
      <c r="AY186" s="18" t="s">
        <v>134</v>
      </c>
      <c r="BE186" s="253">
        <f>IF(N186="základní",J186,0)</f>
        <v>0</v>
      </c>
      <c r="BF186" s="253">
        <f>IF(N186="snížená",J186,0)</f>
        <v>0</v>
      </c>
      <c r="BG186" s="253">
        <f>IF(N186="zákl. přenesená",J186,0)</f>
        <v>0</v>
      </c>
      <c r="BH186" s="253">
        <f>IF(N186="sníž. přenesená",J186,0)</f>
        <v>0</v>
      </c>
      <c r="BI186" s="253">
        <f>IF(N186="nulová",J186,0)</f>
        <v>0</v>
      </c>
      <c r="BJ186" s="18" t="s">
        <v>87</v>
      </c>
      <c r="BK186" s="253">
        <f>ROUND(I186*H186,2)</f>
        <v>0</v>
      </c>
      <c r="BL186" s="18" t="s">
        <v>150</v>
      </c>
      <c r="BM186" s="252" t="s">
        <v>308</v>
      </c>
    </row>
    <row r="187" s="13" customFormat="1">
      <c r="A187" s="13"/>
      <c r="B187" s="268"/>
      <c r="C187" s="269"/>
      <c r="D187" s="270" t="s">
        <v>208</v>
      </c>
      <c r="E187" s="271" t="s">
        <v>1</v>
      </c>
      <c r="F187" s="272" t="s">
        <v>309</v>
      </c>
      <c r="G187" s="269"/>
      <c r="H187" s="273">
        <v>102.61</v>
      </c>
      <c r="I187" s="274"/>
      <c r="J187" s="269"/>
      <c r="K187" s="269"/>
      <c r="L187" s="275"/>
      <c r="M187" s="276"/>
      <c r="N187" s="277"/>
      <c r="O187" s="277"/>
      <c r="P187" s="277"/>
      <c r="Q187" s="277"/>
      <c r="R187" s="277"/>
      <c r="S187" s="277"/>
      <c r="T187" s="27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9" t="s">
        <v>208</v>
      </c>
      <c r="AU187" s="279" t="s">
        <v>89</v>
      </c>
      <c r="AV187" s="13" t="s">
        <v>89</v>
      </c>
      <c r="AW187" s="13" t="s">
        <v>35</v>
      </c>
      <c r="AX187" s="13" t="s">
        <v>87</v>
      </c>
      <c r="AY187" s="279" t="s">
        <v>134</v>
      </c>
    </row>
    <row r="188" s="2" customFormat="1" ht="16.5" customHeight="1">
      <c r="A188" s="39"/>
      <c r="B188" s="40"/>
      <c r="C188" s="291" t="s">
        <v>310</v>
      </c>
      <c r="D188" s="291" t="s">
        <v>286</v>
      </c>
      <c r="E188" s="292" t="s">
        <v>287</v>
      </c>
      <c r="F188" s="293" t="s">
        <v>288</v>
      </c>
      <c r="G188" s="294" t="s">
        <v>289</v>
      </c>
      <c r="H188" s="295">
        <v>205.22</v>
      </c>
      <c r="I188" s="296"/>
      <c r="J188" s="297">
        <f>ROUND(I188*H188,2)</f>
        <v>0</v>
      </c>
      <c r="K188" s="293" t="s">
        <v>139</v>
      </c>
      <c r="L188" s="298"/>
      <c r="M188" s="299" t="s">
        <v>1</v>
      </c>
      <c r="N188" s="300" t="s">
        <v>44</v>
      </c>
      <c r="O188" s="92"/>
      <c r="P188" s="250">
        <f>O188*H188</f>
        <v>0</v>
      </c>
      <c r="Q188" s="250">
        <v>0</v>
      </c>
      <c r="R188" s="250">
        <f>Q188*H188</f>
        <v>0</v>
      </c>
      <c r="S188" s="250">
        <v>0</v>
      </c>
      <c r="T188" s="25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2" t="s">
        <v>172</v>
      </c>
      <c r="AT188" s="252" t="s">
        <v>286</v>
      </c>
      <c r="AU188" s="252" t="s">
        <v>89</v>
      </c>
      <c r="AY188" s="18" t="s">
        <v>134</v>
      </c>
      <c r="BE188" s="253">
        <f>IF(N188="základní",J188,0)</f>
        <v>0</v>
      </c>
      <c r="BF188" s="253">
        <f>IF(N188="snížená",J188,0)</f>
        <v>0</v>
      </c>
      <c r="BG188" s="253">
        <f>IF(N188="zákl. přenesená",J188,0)</f>
        <v>0</v>
      </c>
      <c r="BH188" s="253">
        <f>IF(N188="sníž. přenesená",J188,0)</f>
        <v>0</v>
      </c>
      <c r="BI188" s="253">
        <f>IF(N188="nulová",J188,0)</f>
        <v>0</v>
      </c>
      <c r="BJ188" s="18" t="s">
        <v>87</v>
      </c>
      <c r="BK188" s="253">
        <f>ROUND(I188*H188,2)</f>
        <v>0</v>
      </c>
      <c r="BL188" s="18" t="s">
        <v>150</v>
      </c>
      <c r="BM188" s="252" t="s">
        <v>311</v>
      </c>
    </row>
    <row r="189" s="13" customFormat="1">
      <c r="A189" s="13"/>
      <c r="B189" s="268"/>
      <c r="C189" s="269"/>
      <c r="D189" s="270" t="s">
        <v>208</v>
      </c>
      <c r="E189" s="269"/>
      <c r="F189" s="272" t="s">
        <v>312</v>
      </c>
      <c r="G189" s="269"/>
      <c r="H189" s="273">
        <v>205.22</v>
      </c>
      <c r="I189" s="274"/>
      <c r="J189" s="269"/>
      <c r="K189" s="269"/>
      <c r="L189" s="275"/>
      <c r="M189" s="276"/>
      <c r="N189" s="277"/>
      <c r="O189" s="277"/>
      <c r="P189" s="277"/>
      <c r="Q189" s="277"/>
      <c r="R189" s="277"/>
      <c r="S189" s="277"/>
      <c r="T189" s="27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9" t="s">
        <v>208</v>
      </c>
      <c r="AU189" s="279" t="s">
        <v>89</v>
      </c>
      <c r="AV189" s="13" t="s">
        <v>89</v>
      </c>
      <c r="AW189" s="13" t="s">
        <v>4</v>
      </c>
      <c r="AX189" s="13" t="s">
        <v>87</v>
      </c>
      <c r="AY189" s="279" t="s">
        <v>134</v>
      </c>
    </row>
    <row r="190" s="2" customFormat="1" ht="21.75" customHeight="1">
      <c r="A190" s="39"/>
      <c r="B190" s="40"/>
      <c r="C190" s="241" t="s">
        <v>313</v>
      </c>
      <c r="D190" s="241" t="s">
        <v>135</v>
      </c>
      <c r="E190" s="242" t="s">
        <v>314</v>
      </c>
      <c r="F190" s="243" t="s">
        <v>315</v>
      </c>
      <c r="G190" s="244" t="s">
        <v>235</v>
      </c>
      <c r="H190" s="245">
        <v>16.170000000000002</v>
      </c>
      <c r="I190" s="246"/>
      <c r="J190" s="247">
        <f>ROUND(I190*H190,2)</f>
        <v>0</v>
      </c>
      <c r="K190" s="243" t="s">
        <v>139</v>
      </c>
      <c r="L190" s="45"/>
      <c r="M190" s="248" t="s">
        <v>1</v>
      </c>
      <c r="N190" s="249" t="s">
        <v>44</v>
      </c>
      <c r="O190" s="92"/>
      <c r="P190" s="250">
        <f>O190*H190</f>
        <v>0</v>
      </c>
      <c r="Q190" s="250">
        <v>0</v>
      </c>
      <c r="R190" s="250">
        <f>Q190*H190</f>
        <v>0</v>
      </c>
      <c r="S190" s="250">
        <v>0</v>
      </c>
      <c r="T190" s="25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2" t="s">
        <v>150</v>
      </c>
      <c r="AT190" s="252" t="s">
        <v>135</v>
      </c>
      <c r="AU190" s="252" t="s">
        <v>89</v>
      </c>
      <c r="AY190" s="18" t="s">
        <v>134</v>
      </c>
      <c r="BE190" s="253">
        <f>IF(N190="základní",J190,0)</f>
        <v>0</v>
      </c>
      <c r="BF190" s="253">
        <f>IF(N190="snížená",J190,0)</f>
        <v>0</v>
      </c>
      <c r="BG190" s="253">
        <f>IF(N190="zákl. přenesená",J190,0)</f>
        <v>0</v>
      </c>
      <c r="BH190" s="253">
        <f>IF(N190="sníž. přenesená",J190,0)</f>
        <v>0</v>
      </c>
      <c r="BI190" s="253">
        <f>IF(N190="nulová",J190,0)</f>
        <v>0</v>
      </c>
      <c r="BJ190" s="18" t="s">
        <v>87</v>
      </c>
      <c r="BK190" s="253">
        <f>ROUND(I190*H190,2)</f>
        <v>0</v>
      </c>
      <c r="BL190" s="18" t="s">
        <v>150</v>
      </c>
      <c r="BM190" s="252" t="s">
        <v>316</v>
      </c>
    </row>
    <row r="191" s="13" customFormat="1">
      <c r="A191" s="13"/>
      <c r="B191" s="268"/>
      <c r="C191" s="269"/>
      <c r="D191" s="270" t="s">
        <v>208</v>
      </c>
      <c r="E191" s="271" t="s">
        <v>1</v>
      </c>
      <c r="F191" s="272" t="s">
        <v>317</v>
      </c>
      <c r="G191" s="269"/>
      <c r="H191" s="273">
        <v>16.170000000000002</v>
      </c>
      <c r="I191" s="274"/>
      <c r="J191" s="269"/>
      <c r="K191" s="269"/>
      <c r="L191" s="275"/>
      <c r="M191" s="276"/>
      <c r="N191" s="277"/>
      <c r="O191" s="277"/>
      <c r="P191" s="277"/>
      <c r="Q191" s="277"/>
      <c r="R191" s="277"/>
      <c r="S191" s="277"/>
      <c r="T191" s="27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9" t="s">
        <v>208</v>
      </c>
      <c r="AU191" s="279" t="s">
        <v>89</v>
      </c>
      <c r="AV191" s="13" t="s">
        <v>89</v>
      </c>
      <c r="AW191" s="13" t="s">
        <v>35</v>
      </c>
      <c r="AX191" s="13" t="s">
        <v>87</v>
      </c>
      <c r="AY191" s="279" t="s">
        <v>134</v>
      </c>
    </row>
    <row r="192" s="2" customFormat="1" ht="16.5" customHeight="1">
      <c r="A192" s="39"/>
      <c r="B192" s="40"/>
      <c r="C192" s="291" t="s">
        <v>318</v>
      </c>
      <c r="D192" s="291" t="s">
        <v>286</v>
      </c>
      <c r="E192" s="292" t="s">
        <v>319</v>
      </c>
      <c r="F192" s="293" t="s">
        <v>320</v>
      </c>
      <c r="G192" s="294" t="s">
        <v>289</v>
      </c>
      <c r="H192" s="295">
        <v>32.340000000000003</v>
      </c>
      <c r="I192" s="296"/>
      <c r="J192" s="297">
        <f>ROUND(I192*H192,2)</f>
        <v>0</v>
      </c>
      <c r="K192" s="293" t="s">
        <v>139</v>
      </c>
      <c r="L192" s="298"/>
      <c r="M192" s="299" t="s">
        <v>1</v>
      </c>
      <c r="N192" s="300" t="s">
        <v>44</v>
      </c>
      <c r="O192" s="92"/>
      <c r="P192" s="250">
        <f>O192*H192</f>
        <v>0</v>
      </c>
      <c r="Q192" s="250">
        <v>0</v>
      </c>
      <c r="R192" s="250">
        <f>Q192*H192</f>
        <v>0</v>
      </c>
      <c r="S192" s="250">
        <v>0</v>
      </c>
      <c r="T192" s="25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2" t="s">
        <v>172</v>
      </c>
      <c r="AT192" s="252" t="s">
        <v>286</v>
      </c>
      <c r="AU192" s="252" t="s">
        <v>89</v>
      </c>
      <c r="AY192" s="18" t="s">
        <v>134</v>
      </c>
      <c r="BE192" s="253">
        <f>IF(N192="základní",J192,0)</f>
        <v>0</v>
      </c>
      <c r="BF192" s="253">
        <f>IF(N192="snížená",J192,0)</f>
        <v>0</v>
      </c>
      <c r="BG192" s="253">
        <f>IF(N192="zákl. přenesená",J192,0)</f>
        <v>0</v>
      </c>
      <c r="BH192" s="253">
        <f>IF(N192="sníž. přenesená",J192,0)</f>
        <v>0</v>
      </c>
      <c r="BI192" s="253">
        <f>IF(N192="nulová",J192,0)</f>
        <v>0</v>
      </c>
      <c r="BJ192" s="18" t="s">
        <v>87</v>
      </c>
      <c r="BK192" s="253">
        <f>ROUND(I192*H192,2)</f>
        <v>0</v>
      </c>
      <c r="BL192" s="18" t="s">
        <v>150</v>
      </c>
      <c r="BM192" s="252" t="s">
        <v>321</v>
      </c>
    </row>
    <row r="193" s="13" customFormat="1">
      <c r="A193" s="13"/>
      <c r="B193" s="268"/>
      <c r="C193" s="269"/>
      <c r="D193" s="270" t="s">
        <v>208</v>
      </c>
      <c r="E193" s="269"/>
      <c r="F193" s="272" t="s">
        <v>322</v>
      </c>
      <c r="G193" s="269"/>
      <c r="H193" s="273">
        <v>32.340000000000003</v>
      </c>
      <c r="I193" s="274"/>
      <c r="J193" s="269"/>
      <c r="K193" s="269"/>
      <c r="L193" s="275"/>
      <c r="M193" s="276"/>
      <c r="N193" s="277"/>
      <c r="O193" s="277"/>
      <c r="P193" s="277"/>
      <c r="Q193" s="277"/>
      <c r="R193" s="277"/>
      <c r="S193" s="277"/>
      <c r="T193" s="27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9" t="s">
        <v>208</v>
      </c>
      <c r="AU193" s="279" t="s">
        <v>89</v>
      </c>
      <c r="AV193" s="13" t="s">
        <v>89</v>
      </c>
      <c r="AW193" s="13" t="s">
        <v>4</v>
      </c>
      <c r="AX193" s="13" t="s">
        <v>87</v>
      </c>
      <c r="AY193" s="279" t="s">
        <v>134</v>
      </c>
    </row>
    <row r="194" s="2" customFormat="1" ht="21.75" customHeight="1">
      <c r="A194" s="39"/>
      <c r="B194" s="40"/>
      <c r="C194" s="241" t="s">
        <v>323</v>
      </c>
      <c r="D194" s="241" t="s">
        <v>135</v>
      </c>
      <c r="E194" s="242" t="s">
        <v>324</v>
      </c>
      <c r="F194" s="243" t="s">
        <v>325</v>
      </c>
      <c r="G194" s="244" t="s">
        <v>203</v>
      </c>
      <c r="H194" s="245">
        <v>470</v>
      </c>
      <c r="I194" s="246"/>
      <c r="J194" s="247">
        <f>ROUND(I194*H194,2)</f>
        <v>0</v>
      </c>
      <c r="K194" s="243" t="s">
        <v>139</v>
      </c>
      <c r="L194" s="45"/>
      <c r="M194" s="248" t="s">
        <v>1</v>
      </c>
      <c r="N194" s="249" t="s">
        <v>44</v>
      </c>
      <c r="O194" s="92"/>
      <c r="P194" s="250">
        <f>O194*H194</f>
        <v>0</v>
      </c>
      <c r="Q194" s="250">
        <v>0</v>
      </c>
      <c r="R194" s="250">
        <f>Q194*H194</f>
        <v>0</v>
      </c>
      <c r="S194" s="250">
        <v>0</v>
      </c>
      <c r="T194" s="25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2" t="s">
        <v>150</v>
      </c>
      <c r="AT194" s="252" t="s">
        <v>135</v>
      </c>
      <c r="AU194" s="252" t="s">
        <v>89</v>
      </c>
      <c r="AY194" s="18" t="s">
        <v>134</v>
      </c>
      <c r="BE194" s="253">
        <f>IF(N194="základní",J194,0)</f>
        <v>0</v>
      </c>
      <c r="BF194" s="253">
        <f>IF(N194="snížená",J194,0)</f>
        <v>0</v>
      </c>
      <c r="BG194" s="253">
        <f>IF(N194="zákl. přenesená",J194,0)</f>
        <v>0</v>
      </c>
      <c r="BH194" s="253">
        <f>IF(N194="sníž. přenesená",J194,0)</f>
        <v>0</v>
      </c>
      <c r="BI194" s="253">
        <f>IF(N194="nulová",J194,0)</f>
        <v>0</v>
      </c>
      <c r="BJ194" s="18" t="s">
        <v>87</v>
      </c>
      <c r="BK194" s="253">
        <f>ROUND(I194*H194,2)</f>
        <v>0</v>
      </c>
      <c r="BL194" s="18" t="s">
        <v>150</v>
      </c>
      <c r="BM194" s="252" t="s">
        <v>326</v>
      </c>
    </row>
    <row r="195" s="2" customFormat="1" ht="16.5" customHeight="1">
      <c r="A195" s="39"/>
      <c r="B195" s="40"/>
      <c r="C195" s="291" t="s">
        <v>327</v>
      </c>
      <c r="D195" s="291" t="s">
        <v>286</v>
      </c>
      <c r="E195" s="292" t="s">
        <v>328</v>
      </c>
      <c r="F195" s="293" t="s">
        <v>329</v>
      </c>
      <c r="G195" s="294" t="s">
        <v>330</v>
      </c>
      <c r="H195" s="295">
        <v>7.0499999999999998</v>
      </c>
      <c r="I195" s="296"/>
      <c r="J195" s="297">
        <f>ROUND(I195*H195,2)</f>
        <v>0</v>
      </c>
      <c r="K195" s="293" t="s">
        <v>139</v>
      </c>
      <c r="L195" s="298"/>
      <c r="M195" s="299" t="s">
        <v>1</v>
      </c>
      <c r="N195" s="300" t="s">
        <v>44</v>
      </c>
      <c r="O195" s="92"/>
      <c r="P195" s="250">
        <f>O195*H195</f>
        <v>0</v>
      </c>
      <c r="Q195" s="250">
        <v>0.001</v>
      </c>
      <c r="R195" s="250">
        <f>Q195*H195</f>
        <v>0.0070499999999999998</v>
      </c>
      <c r="S195" s="250">
        <v>0</v>
      </c>
      <c r="T195" s="25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2" t="s">
        <v>172</v>
      </c>
      <c r="AT195" s="252" t="s">
        <v>286</v>
      </c>
      <c r="AU195" s="252" t="s">
        <v>89</v>
      </c>
      <c r="AY195" s="18" t="s">
        <v>134</v>
      </c>
      <c r="BE195" s="253">
        <f>IF(N195="základní",J195,0)</f>
        <v>0</v>
      </c>
      <c r="BF195" s="253">
        <f>IF(N195="snížená",J195,0)</f>
        <v>0</v>
      </c>
      <c r="BG195" s="253">
        <f>IF(N195="zákl. přenesená",J195,0)</f>
        <v>0</v>
      </c>
      <c r="BH195" s="253">
        <f>IF(N195="sníž. přenesená",J195,0)</f>
        <v>0</v>
      </c>
      <c r="BI195" s="253">
        <f>IF(N195="nulová",J195,0)</f>
        <v>0</v>
      </c>
      <c r="BJ195" s="18" t="s">
        <v>87</v>
      </c>
      <c r="BK195" s="253">
        <f>ROUND(I195*H195,2)</f>
        <v>0</v>
      </c>
      <c r="BL195" s="18" t="s">
        <v>150</v>
      </c>
      <c r="BM195" s="252" t="s">
        <v>331</v>
      </c>
    </row>
    <row r="196" s="13" customFormat="1">
      <c r="A196" s="13"/>
      <c r="B196" s="268"/>
      <c r="C196" s="269"/>
      <c r="D196" s="270" t="s">
        <v>208</v>
      </c>
      <c r="E196" s="269"/>
      <c r="F196" s="272" t="s">
        <v>332</v>
      </c>
      <c r="G196" s="269"/>
      <c r="H196" s="273">
        <v>7.0499999999999998</v>
      </c>
      <c r="I196" s="274"/>
      <c r="J196" s="269"/>
      <c r="K196" s="269"/>
      <c r="L196" s="275"/>
      <c r="M196" s="276"/>
      <c r="N196" s="277"/>
      <c r="O196" s="277"/>
      <c r="P196" s="277"/>
      <c r="Q196" s="277"/>
      <c r="R196" s="277"/>
      <c r="S196" s="277"/>
      <c r="T196" s="27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9" t="s">
        <v>208</v>
      </c>
      <c r="AU196" s="279" t="s">
        <v>89</v>
      </c>
      <c r="AV196" s="13" t="s">
        <v>89</v>
      </c>
      <c r="AW196" s="13" t="s">
        <v>4</v>
      </c>
      <c r="AX196" s="13" t="s">
        <v>87</v>
      </c>
      <c r="AY196" s="279" t="s">
        <v>134</v>
      </c>
    </row>
    <row r="197" s="2" customFormat="1" ht="21.75" customHeight="1">
      <c r="A197" s="39"/>
      <c r="B197" s="40"/>
      <c r="C197" s="241" t="s">
        <v>333</v>
      </c>
      <c r="D197" s="241" t="s">
        <v>135</v>
      </c>
      <c r="E197" s="242" t="s">
        <v>334</v>
      </c>
      <c r="F197" s="243" t="s">
        <v>335</v>
      </c>
      <c r="G197" s="244" t="s">
        <v>203</v>
      </c>
      <c r="H197" s="245">
        <v>1074.1289999999999</v>
      </c>
      <c r="I197" s="246"/>
      <c r="J197" s="247">
        <f>ROUND(I197*H197,2)</f>
        <v>0</v>
      </c>
      <c r="K197" s="243" t="s">
        <v>139</v>
      </c>
      <c r="L197" s="45"/>
      <c r="M197" s="248" t="s">
        <v>1</v>
      </c>
      <c r="N197" s="249" t="s">
        <v>44</v>
      </c>
      <c r="O197" s="92"/>
      <c r="P197" s="250">
        <f>O197*H197</f>
        <v>0</v>
      </c>
      <c r="Q197" s="250">
        <v>0</v>
      </c>
      <c r="R197" s="250">
        <f>Q197*H197</f>
        <v>0</v>
      </c>
      <c r="S197" s="250">
        <v>0</v>
      </c>
      <c r="T197" s="25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2" t="s">
        <v>150</v>
      </c>
      <c r="AT197" s="252" t="s">
        <v>135</v>
      </c>
      <c r="AU197" s="252" t="s">
        <v>89</v>
      </c>
      <c r="AY197" s="18" t="s">
        <v>134</v>
      </c>
      <c r="BE197" s="253">
        <f>IF(N197="základní",J197,0)</f>
        <v>0</v>
      </c>
      <c r="BF197" s="253">
        <f>IF(N197="snížená",J197,0)</f>
        <v>0</v>
      </c>
      <c r="BG197" s="253">
        <f>IF(N197="zákl. přenesená",J197,0)</f>
        <v>0</v>
      </c>
      <c r="BH197" s="253">
        <f>IF(N197="sníž. přenesená",J197,0)</f>
        <v>0</v>
      </c>
      <c r="BI197" s="253">
        <f>IF(N197="nulová",J197,0)</f>
        <v>0</v>
      </c>
      <c r="BJ197" s="18" t="s">
        <v>87</v>
      </c>
      <c r="BK197" s="253">
        <f>ROUND(I197*H197,2)</f>
        <v>0</v>
      </c>
      <c r="BL197" s="18" t="s">
        <v>150</v>
      </c>
      <c r="BM197" s="252" t="s">
        <v>336</v>
      </c>
    </row>
    <row r="198" s="2" customFormat="1" ht="21.75" customHeight="1">
      <c r="A198" s="39"/>
      <c r="B198" s="40"/>
      <c r="C198" s="241" t="s">
        <v>337</v>
      </c>
      <c r="D198" s="241" t="s">
        <v>135</v>
      </c>
      <c r="E198" s="242" t="s">
        <v>338</v>
      </c>
      <c r="F198" s="243" t="s">
        <v>339</v>
      </c>
      <c r="G198" s="244" t="s">
        <v>203</v>
      </c>
      <c r="H198" s="245">
        <v>470</v>
      </c>
      <c r="I198" s="246"/>
      <c r="J198" s="247">
        <f>ROUND(I198*H198,2)</f>
        <v>0</v>
      </c>
      <c r="K198" s="243" t="s">
        <v>139</v>
      </c>
      <c r="L198" s="45"/>
      <c r="M198" s="248" t="s">
        <v>1</v>
      </c>
      <c r="N198" s="249" t="s">
        <v>44</v>
      </c>
      <c r="O198" s="92"/>
      <c r="P198" s="250">
        <f>O198*H198</f>
        <v>0</v>
      </c>
      <c r="Q198" s="250">
        <v>0</v>
      </c>
      <c r="R198" s="250">
        <f>Q198*H198</f>
        <v>0</v>
      </c>
      <c r="S198" s="250">
        <v>0</v>
      </c>
      <c r="T198" s="25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2" t="s">
        <v>150</v>
      </c>
      <c r="AT198" s="252" t="s">
        <v>135</v>
      </c>
      <c r="AU198" s="252" t="s">
        <v>89</v>
      </c>
      <c r="AY198" s="18" t="s">
        <v>134</v>
      </c>
      <c r="BE198" s="253">
        <f>IF(N198="základní",J198,0)</f>
        <v>0</v>
      </c>
      <c r="BF198" s="253">
        <f>IF(N198="snížená",J198,0)</f>
        <v>0</v>
      </c>
      <c r="BG198" s="253">
        <f>IF(N198="zákl. přenesená",J198,0)</f>
        <v>0</v>
      </c>
      <c r="BH198" s="253">
        <f>IF(N198="sníž. přenesená",J198,0)</f>
        <v>0</v>
      </c>
      <c r="BI198" s="253">
        <f>IF(N198="nulová",J198,0)</f>
        <v>0</v>
      </c>
      <c r="BJ198" s="18" t="s">
        <v>87</v>
      </c>
      <c r="BK198" s="253">
        <f>ROUND(I198*H198,2)</f>
        <v>0</v>
      </c>
      <c r="BL198" s="18" t="s">
        <v>150</v>
      </c>
      <c r="BM198" s="252" t="s">
        <v>340</v>
      </c>
    </row>
    <row r="199" s="2" customFormat="1" ht="21.75" customHeight="1">
      <c r="A199" s="39"/>
      <c r="B199" s="40"/>
      <c r="C199" s="241" t="s">
        <v>341</v>
      </c>
      <c r="D199" s="241" t="s">
        <v>135</v>
      </c>
      <c r="E199" s="242" t="s">
        <v>342</v>
      </c>
      <c r="F199" s="243" t="s">
        <v>343</v>
      </c>
      <c r="G199" s="244" t="s">
        <v>203</v>
      </c>
      <c r="H199" s="245">
        <v>470</v>
      </c>
      <c r="I199" s="246"/>
      <c r="J199" s="247">
        <f>ROUND(I199*H199,2)</f>
        <v>0</v>
      </c>
      <c r="K199" s="243" t="s">
        <v>139</v>
      </c>
      <c r="L199" s="45"/>
      <c r="M199" s="248" t="s">
        <v>1</v>
      </c>
      <c r="N199" s="249" t="s">
        <v>44</v>
      </c>
      <c r="O199" s="92"/>
      <c r="P199" s="250">
        <f>O199*H199</f>
        <v>0</v>
      </c>
      <c r="Q199" s="250">
        <v>0</v>
      </c>
      <c r="R199" s="250">
        <f>Q199*H199</f>
        <v>0</v>
      </c>
      <c r="S199" s="250">
        <v>0</v>
      </c>
      <c r="T199" s="25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2" t="s">
        <v>150</v>
      </c>
      <c r="AT199" s="252" t="s">
        <v>135</v>
      </c>
      <c r="AU199" s="252" t="s">
        <v>89</v>
      </c>
      <c r="AY199" s="18" t="s">
        <v>134</v>
      </c>
      <c r="BE199" s="253">
        <f>IF(N199="základní",J199,0)</f>
        <v>0</v>
      </c>
      <c r="BF199" s="253">
        <f>IF(N199="snížená",J199,0)</f>
        <v>0</v>
      </c>
      <c r="BG199" s="253">
        <f>IF(N199="zákl. přenesená",J199,0)</f>
        <v>0</v>
      </c>
      <c r="BH199" s="253">
        <f>IF(N199="sníž. přenesená",J199,0)</f>
        <v>0</v>
      </c>
      <c r="BI199" s="253">
        <f>IF(N199="nulová",J199,0)</f>
        <v>0</v>
      </c>
      <c r="BJ199" s="18" t="s">
        <v>87</v>
      </c>
      <c r="BK199" s="253">
        <f>ROUND(I199*H199,2)</f>
        <v>0</v>
      </c>
      <c r="BL199" s="18" t="s">
        <v>150</v>
      </c>
      <c r="BM199" s="252" t="s">
        <v>344</v>
      </c>
    </row>
    <row r="200" s="13" customFormat="1">
      <c r="A200" s="13"/>
      <c r="B200" s="268"/>
      <c r="C200" s="269"/>
      <c r="D200" s="270" t="s">
        <v>208</v>
      </c>
      <c r="E200" s="271" t="s">
        <v>1</v>
      </c>
      <c r="F200" s="272" t="s">
        <v>345</v>
      </c>
      <c r="G200" s="269"/>
      <c r="H200" s="273">
        <v>470</v>
      </c>
      <c r="I200" s="274"/>
      <c r="J200" s="269"/>
      <c r="K200" s="269"/>
      <c r="L200" s="275"/>
      <c r="M200" s="276"/>
      <c r="N200" s="277"/>
      <c r="O200" s="277"/>
      <c r="P200" s="277"/>
      <c r="Q200" s="277"/>
      <c r="R200" s="277"/>
      <c r="S200" s="277"/>
      <c r="T200" s="27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79" t="s">
        <v>208</v>
      </c>
      <c r="AU200" s="279" t="s">
        <v>89</v>
      </c>
      <c r="AV200" s="13" t="s">
        <v>89</v>
      </c>
      <c r="AW200" s="13" t="s">
        <v>35</v>
      </c>
      <c r="AX200" s="13" t="s">
        <v>87</v>
      </c>
      <c r="AY200" s="279" t="s">
        <v>134</v>
      </c>
    </row>
    <row r="201" s="11" customFormat="1" ht="22.8" customHeight="1">
      <c r="A201" s="11"/>
      <c r="B201" s="227"/>
      <c r="C201" s="228"/>
      <c r="D201" s="229" t="s">
        <v>78</v>
      </c>
      <c r="E201" s="266" t="s">
        <v>89</v>
      </c>
      <c r="F201" s="266" t="s">
        <v>346</v>
      </c>
      <c r="G201" s="228"/>
      <c r="H201" s="228"/>
      <c r="I201" s="231"/>
      <c r="J201" s="267">
        <f>BK201</f>
        <v>0</v>
      </c>
      <c r="K201" s="228"/>
      <c r="L201" s="233"/>
      <c r="M201" s="234"/>
      <c r="N201" s="235"/>
      <c r="O201" s="235"/>
      <c r="P201" s="236">
        <f>SUM(P202:P207)</f>
        <v>0</v>
      </c>
      <c r="Q201" s="235"/>
      <c r="R201" s="236">
        <f>SUM(R202:R207)</f>
        <v>0.52017431999999997</v>
      </c>
      <c r="S201" s="235"/>
      <c r="T201" s="237">
        <f>SUM(T202:T207)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38" t="s">
        <v>87</v>
      </c>
      <c r="AT201" s="239" t="s">
        <v>78</v>
      </c>
      <c r="AU201" s="239" t="s">
        <v>87</v>
      </c>
      <c r="AY201" s="238" t="s">
        <v>134</v>
      </c>
      <c r="BK201" s="240">
        <f>SUM(BK202:BK207)</f>
        <v>0</v>
      </c>
    </row>
    <row r="202" s="2" customFormat="1" ht="16.5" customHeight="1">
      <c r="A202" s="39"/>
      <c r="B202" s="40"/>
      <c r="C202" s="241" t="s">
        <v>347</v>
      </c>
      <c r="D202" s="241" t="s">
        <v>135</v>
      </c>
      <c r="E202" s="242" t="s">
        <v>348</v>
      </c>
      <c r="F202" s="243" t="s">
        <v>349</v>
      </c>
      <c r="G202" s="244" t="s">
        <v>235</v>
      </c>
      <c r="H202" s="245">
        <v>0.22800000000000001</v>
      </c>
      <c r="I202" s="246"/>
      <c r="J202" s="247">
        <f>ROUND(I202*H202,2)</f>
        <v>0</v>
      </c>
      <c r="K202" s="243" t="s">
        <v>139</v>
      </c>
      <c r="L202" s="45"/>
      <c r="M202" s="248" t="s">
        <v>1</v>
      </c>
      <c r="N202" s="249" t="s">
        <v>44</v>
      </c>
      <c r="O202" s="92"/>
      <c r="P202" s="250">
        <f>O202*H202</f>
        <v>0</v>
      </c>
      <c r="Q202" s="250">
        <v>2.2563399999999998</v>
      </c>
      <c r="R202" s="250">
        <f>Q202*H202</f>
        <v>0.51444551999999999</v>
      </c>
      <c r="S202" s="250">
        <v>0</v>
      </c>
      <c r="T202" s="25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2" t="s">
        <v>150</v>
      </c>
      <c r="AT202" s="252" t="s">
        <v>135</v>
      </c>
      <c r="AU202" s="252" t="s">
        <v>89</v>
      </c>
      <c r="AY202" s="18" t="s">
        <v>134</v>
      </c>
      <c r="BE202" s="253">
        <f>IF(N202="základní",J202,0)</f>
        <v>0</v>
      </c>
      <c r="BF202" s="253">
        <f>IF(N202="snížená",J202,0)</f>
        <v>0</v>
      </c>
      <c r="BG202" s="253">
        <f>IF(N202="zákl. přenesená",J202,0)</f>
        <v>0</v>
      </c>
      <c r="BH202" s="253">
        <f>IF(N202="sníž. přenesená",J202,0)</f>
        <v>0</v>
      </c>
      <c r="BI202" s="253">
        <f>IF(N202="nulová",J202,0)</f>
        <v>0</v>
      </c>
      <c r="BJ202" s="18" t="s">
        <v>87</v>
      </c>
      <c r="BK202" s="253">
        <f>ROUND(I202*H202,2)</f>
        <v>0</v>
      </c>
      <c r="BL202" s="18" t="s">
        <v>150</v>
      </c>
      <c r="BM202" s="252" t="s">
        <v>350</v>
      </c>
    </row>
    <row r="203" s="13" customFormat="1">
      <c r="A203" s="13"/>
      <c r="B203" s="268"/>
      <c r="C203" s="269"/>
      <c r="D203" s="270" t="s">
        <v>208</v>
      </c>
      <c r="E203" s="271" t="s">
        <v>1</v>
      </c>
      <c r="F203" s="272" t="s">
        <v>241</v>
      </c>
      <c r="G203" s="269"/>
      <c r="H203" s="273">
        <v>0.20699999999999999</v>
      </c>
      <c r="I203" s="274"/>
      <c r="J203" s="269"/>
      <c r="K203" s="269"/>
      <c r="L203" s="275"/>
      <c r="M203" s="276"/>
      <c r="N203" s="277"/>
      <c r="O203" s="277"/>
      <c r="P203" s="277"/>
      <c r="Q203" s="277"/>
      <c r="R203" s="277"/>
      <c r="S203" s="277"/>
      <c r="T203" s="27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9" t="s">
        <v>208</v>
      </c>
      <c r="AU203" s="279" t="s">
        <v>89</v>
      </c>
      <c r="AV203" s="13" t="s">
        <v>89</v>
      </c>
      <c r="AW203" s="13" t="s">
        <v>35</v>
      </c>
      <c r="AX203" s="13" t="s">
        <v>87</v>
      </c>
      <c r="AY203" s="279" t="s">
        <v>134</v>
      </c>
    </row>
    <row r="204" s="13" customFormat="1">
      <c r="A204" s="13"/>
      <c r="B204" s="268"/>
      <c r="C204" s="269"/>
      <c r="D204" s="270" t="s">
        <v>208</v>
      </c>
      <c r="E204" s="269"/>
      <c r="F204" s="272" t="s">
        <v>351</v>
      </c>
      <c r="G204" s="269"/>
      <c r="H204" s="273">
        <v>0.22800000000000001</v>
      </c>
      <c r="I204" s="274"/>
      <c r="J204" s="269"/>
      <c r="K204" s="269"/>
      <c r="L204" s="275"/>
      <c r="M204" s="276"/>
      <c r="N204" s="277"/>
      <c r="O204" s="277"/>
      <c r="P204" s="277"/>
      <c r="Q204" s="277"/>
      <c r="R204" s="277"/>
      <c r="S204" s="277"/>
      <c r="T204" s="27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9" t="s">
        <v>208</v>
      </c>
      <c r="AU204" s="279" t="s">
        <v>89</v>
      </c>
      <c r="AV204" s="13" t="s">
        <v>89</v>
      </c>
      <c r="AW204" s="13" t="s">
        <v>4</v>
      </c>
      <c r="AX204" s="13" t="s">
        <v>87</v>
      </c>
      <c r="AY204" s="279" t="s">
        <v>134</v>
      </c>
    </row>
    <row r="205" s="2" customFormat="1" ht="16.5" customHeight="1">
      <c r="A205" s="39"/>
      <c r="B205" s="40"/>
      <c r="C205" s="241" t="s">
        <v>352</v>
      </c>
      <c r="D205" s="241" t="s">
        <v>135</v>
      </c>
      <c r="E205" s="242" t="s">
        <v>353</v>
      </c>
      <c r="F205" s="243" t="s">
        <v>354</v>
      </c>
      <c r="G205" s="244" t="s">
        <v>203</v>
      </c>
      <c r="H205" s="245">
        <v>2.1699999999999999</v>
      </c>
      <c r="I205" s="246"/>
      <c r="J205" s="247">
        <f>ROUND(I205*H205,2)</f>
        <v>0</v>
      </c>
      <c r="K205" s="243" t="s">
        <v>139</v>
      </c>
      <c r="L205" s="45"/>
      <c r="M205" s="248" t="s">
        <v>1</v>
      </c>
      <c r="N205" s="249" t="s">
        <v>44</v>
      </c>
      <c r="O205" s="92"/>
      <c r="P205" s="250">
        <f>O205*H205</f>
        <v>0</v>
      </c>
      <c r="Q205" s="250">
        <v>0.00264</v>
      </c>
      <c r="R205" s="250">
        <f>Q205*H205</f>
        <v>0.0057288</v>
      </c>
      <c r="S205" s="250">
        <v>0</v>
      </c>
      <c r="T205" s="25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2" t="s">
        <v>150</v>
      </c>
      <c r="AT205" s="252" t="s">
        <v>135</v>
      </c>
      <c r="AU205" s="252" t="s">
        <v>89</v>
      </c>
      <c r="AY205" s="18" t="s">
        <v>134</v>
      </c>
      <c r="BE205" s="253">
        <f>IF(N205="základní",J205,0)</f>
        <v>0</v>
      </c>
      <c r="BF205" s="253">
        <f>IF(N205="snížená",J205,0)</f>
        <v>0</v>
      </c>
      <c r="BG205" s="253">
        <f>IF(N205="zákl. přenesená",J205,0)</f>
        <v>0</v>
      </c>
      <c r="BH205" s="253">
        <f>IF(N205="sníž. přenesená",J205,0)</f>
        <v>0</v>
      </c>
      <c r="BI205" s="253">
        <f>IF(N205="nulová",J205,0)</f>
        <v>0</v>
      </c>
      <c r="BJ205" s="18" t="s">
        <v>87</v>
      </c>
      <c r="BK205" s="253">
        <f>ROUND(I205*H205,2)</f>
        <v>0</v>
      </c>
      <c r="BL205" s="18" t="s">
        <v>150</v>
      </c>
      <c r="BM205" s="252" t="s">
        <v>355</v>
      </c>
    </row>
    <row r="206" s="13" customFormat="1">
      <c r="A206" s="13"/>
      <c r="B206" s="268"/>
      <c r="C206" s="269"/>
      <c r="D206" s="270" t="s">
        <v>208</v>
      </c>
      <c r="E206" s="271" t="s">
        <v>1</v>
      </c>
      <c r="F206" s="272" t="s">
        <v>356</v>
      </c>
      <c r="G206" s="269"/>
      <c r="H206" s="273">
        <v>2.1699999999999999</v>
      </c>
      <c r="I206" s="274"/>
      <c r="J206" s="269"/>
      <c r="K206" s="269"/>
      <c r="L206" s="275"/>
      <c r="M206" s="276"/>
      <c r="N206" s="277"/>
      <c r="O206" s="277"/>
      <c r="P206" s="277"/>
      <c r="Q206" s="277"/>
      <c r="R206" s="277"/>
      <c r="S206" s="277"/>
      <c r="T206" s="27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9" t="s">
        <v>208</v>
      </c>
      <c r="AU206" s="279" t="s">
        <v>89</v>
      </c>
      <c r="AV206" s="13" t="s">
        <v>89</v>
      </c>
      <c r="AW206" s="13" t="s">
        <v>35</v>
      </c>
      <c r="AX206" s="13" t="s">
        <v>87</v>
      </c>
      <c r="AY206" s="279" t="s">
        <v>134</v>
      </c>
    </row>
    <row r="207" s="2" customFormat="1" ht="16.5" customHeight="1">
      <c r="A207" s="39"/>
      <c r="B207" s="40"/>
      <c r="C207" s="241" t="s">
        <v>357</v>
      </c>
      <c r="D207" s="241" t="s">
        <v>135</v>
      </c>
      <c r="E207" s="242" t="s">
        <v>358</v>
      </c>
      <c r="F207" s="243" t="s">
        <v>359</v>
      </c>
      <c r="G207" s="244" t="s">
        <v>203</v>
      </c>
      <c r="H207" s="245">
        <v>2.1699999999999999</v>
      </c>
      <c r="I207" s="246"/>
      <c r="J207" s="247">
        <f>ROUND(I207*H207,2)</f>
        <v>0</v>
      </c>
      <c r="K207" s="243" t="s">
        <v>139</v>
      </c>
      <c r="L207" s="45"/>
      <c r="M207" s="248" t="s">
        <v>1</v>
      </c>
      <c r="N207" s="249" t="s">
        <v>44</v>
      </c>
      <c r="O207" s="92"/>
      <c r="P207" s="250">
        <f>O207*H207</f>
        <v>0</v>
      </c>
      <c r="Q207" s="250">
        <v>0</v>
      </c>
      <c r="R207" s="250">
        <f>Q207*H207</f>
        <v>0</v>
      </c>
      <c r="S207" s="250">
        <v>0</v>
      </c>
      <c r="T207" s="25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2" t="s">
        <v>150</v>
      </c>
      <c r="AT207" s="252" t="s">
        <v>135</v>
      </c>
      <c r="AU207" s="252" t="s">
        <v>89</v>
      </c>
      <c r="AY207" s="18" t="s">
        <v>134</v>
      </c>
      <c r="BE207" s="253">
        <f>IF(N207="základní",J207,0)</f>
        <v>0</v>
      </c>
      <c r="BF207" s="253">
        <f>IF(N207="snížená",J207,0)</f>
        <v>0</v>
      </c>
      <c r="BG207" s="253">
        <f>IF(N207="zákl. přenesená",J207,0)</f>
        <v>0</v>
      </c>
      <c r="BH207" s="253">
        <f>IF(N207="sníž. přenesená",J207,0)</f>
        <v>0</v>
      </c>
      <c r="BI207" s="253">
        <f>IF(N207="nulová",J207,0)</f>
        <v>0</v>
      </c>
      <c r="BJ207" s="18" t="s">
        <v>87</v>
      </c>
      <c r="BK207" s="253">
        <f>ROUND(I207*H207,2)</f>
        <v>0</v>
      </c>
      <c r="BL207" s="18" t="s">
        <v>150</v>
      </c>
      <c r="BM207" s="252" t="s">
        <v>360</v>
      </c>
    </row>
    <row r="208" s="11" customFormat="1" ht="22.8" customHeight="1">
      <c r="A208" s="11"/>
      <c r="B208" s="227"/>
      <c r="C208" s="228"/>
      <c r="D208" s="229" t="s">
        <v>78</v>
      </c>
      <c r="E208" s="266" t="s">
        <v>150</v>
      </c>
      <c r="F208" s="266" t="s">
        <v>361</v>
      </c>
      <c r="G208" s="228"/>
      <c r="H208" s="228"/>
      <c r="I208" s="231"/>
      <c r="J208" s="267">
        <f>BK208</f>
        <v>0</v>
      </c>
      <c r="K208" s="228"/>
      <c r="L208" s="233"/>
      <c r="M208" s="234"/>
      <c r="N208" s="235"/>
      <c r="O208" s="235"/>
      <c r="P208" s="236">
        <f>SUM(P209:P210)</f>
        <v>0</v>
      </c>
      <c r="Q208" s="235"/>
      <c r="R208" s="236">
        <f>SUM(R209:R210)</f>
        <v>0</v>
      </c>
      <c r="S208" s="235"/>
      <c r="T208" s="237">
        <f>SUM(T209:T210)</f>
        <v>0</v>
      </c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R208" s="238" t="s">
        <v>87</v>
      </c>
      <c r="AT208" s="239" t="s">
        <v>78</v>
      </c>
      <c r="AU208" s="239" t="s">
        <v>87</v>
      </c>
      <c r="AY208" s="238" t="s">
        <v>134</v>
      </c>
      <c r="BK208" s="240">
        <f>SUM(BK209:BK210)</f>
        <v>0</v>
      </c>
    </row>
    <row r="209" s="2" customFormat="1" ht="21.75" customHeight="1">
      <c r="A209" s="39"/>
      <c r="B209" s="40"/>
      <c r="C209" s="241" t="s">
        <v>362</v>
      </c>
      <c r="D209" s="241" t="s">
        <v>135</v>
      </c>
      <c r="E209" s="242" t="s">
        <v>363</v>
      </c>
      <c r="F209" s="243" t="s">
        <v>364</v>
      </c>
      <c r="G209" s="244" t="s">
        <v>235</v>
      </c>
      <c r="H209" s="245">
        <v>4.6200000000000001</v>
      </c>
      <c r="I209" s="246"/>
      <c r="J209" s="247">
        <f>ROUND(I209*H209,2)</f>
        <v>0</v>
      </c>
      <c r="K209" s="243" t="s">
        <v>139</v>
      </c>
      <c r="L209" s="45"/>
      <c r="M209" s="248" t="s">
        <v>1</v>
      </c>
      <c r="N209" s="249" t="s">
        <v>44</v>
      </c>
      <c r="O209" s="92"/>
      <c r="P209" s="250">
        <f>O209*H209</f>
        <v>0</v>
      </c>
      <c r="Q209" s="250">
        <v>0</v>
      </c>
      <c r="R209" s="250">
        <f>Q209*H209</f>
        <v>0</v>
      </c>
      <c r="S209" s="250">
        <v>0</v>
      </c>
      <c r="T209" s="25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2" t="s">
        <v>150</v>
      </c>
      <c r="AT209" s="252" t="s">
        <v>135</v>
      </c>
      <c r="AU209" s="252" t="s">
        <v>89</v>
      </c>
      <c r="AY209" s="18" t="s">
        <v>134</v>
      </c>
      <c r="BE209" s="253">
        <f>IF(N209="základní",J209,0)</f>
        <v>0</v>
      </c>
      <c r="BF209" s="253">
        <f>IF(N209="snížená",J209,0)</f>
        <v>0</v>
      </c>
      <c r="BG209" s="253">
        <f>IF(N209="zákl. přenesená",J209,0)</f>
        <v>0</v>
      </c>
      <c r="BH209" s="253">
        <f>IF(N209="sníž. přenesená",J209,0)</f>
        <v>0</v>
      </c>
      <c r="BI209" s="253">
        <f>IF(N209="nulová",J209,0)</f>
        <v>0</v>
      </c>
      <c r="BJ209" s="18" t="s">
        <v>87</v>
      </c>
      <c r="BK209" s="253">
        <f>ROUND(I209*H209,2)</f>
        <v>0</v>
      </c>
      <c r="BL209" s="18" t="s">
        <v>150</v>
      </c>
      <c r="BM209" s="252" t="s">
        <v>365</v>
      </c>
    </row>
    <row r="210" s="13" customFormat="1">
      <c r="A210" s="13"/>
      <c r="B210" s="268"/>
      <c r="C210" s="269"/>
      <c r="D210" s="270" t="s">
        <v>208</v>
      </c>
      <c r="E210" s="271" t="s">
        <v>1</v>
      </c>
      <c r="F210" s="272" t="s">
        <v>366</v>
      </c>
      <c r="G210" s="269"/>
      <c r="H210" s="273">
        <v>4.6200000000000001</v>
      </c>
      <c r="I210" s="274"/>
      <c r="J210" s="269"/>
      <c r="K210" s="269"/>
      <c r="L210" s="275"/>
      <c r="M210" s="276"/>
      <c r="N210" s="277"/>
      <c r="O210" s="277"/>
      <c r="P210" s="277"/>
      <c r="Q210" s="277"/>
      <c r="R210" s="277"/>
      <c r="S210" s="277"/>
      <c r="T210" s="27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9" t="s">
        <v>208</v>
      </c>
      <c r="AU210" s="279" t="s">
        <v>89</v>
      </c>
      <c r="AV210" s="13" t="s">
        <v>89</v>
      </c>
      <c r="AW210" s="13" t="s">
        <v>35</v>
      </c>
      <c r="AX210" s="13" t="s">
        <v>87</v>
      </c>
      <c r="AY210" s="279" t="s">
        <v>134</v>
      </c>
    </row>
    <row r="211" s="11" customFormat="1" ht="22.8" customHeight="1">
      <c r="A211" s="11"/>
      <c r="B211" s="227"/>
      <c r="C211" s="228"/>
      <c r="D211" s="229" t="s">
        <v>78</v>
      </c>
      <c r="E211" s="266" t="s">
        <v>133</v>
      </c>
      <c r="F211" s="266" t="s">
        <v>367</v>
      </c>
      <c r="G211" s="228"/>
      <c r="H211" s="228"/>
      <c r="I211" s="231"/>
      <c r="J211" s="267">
        <f>BK211</f>
        <v>0</v>
      </c>
      <c r="K211" s="228"/>
      <c r="L211" s="233"/>
      <c r="M211" s="234"/>
      <c r="N211" s="235"/>
      <c r="O211" s="235"/>
      <c r="P211" s="236">
        <f>SUM(P212:P264)</f>
        <v>0</v>
      </c>
      <c r="Q211" s="235"/>
      <c r="R211" s="236">
        <f>SUM(R212:R264)</f>
        <v>178.97919585000003</v>
      </c>
      <c r="S211" s="235"/>
      <c r="T211" s="237">
        <f>SUM(T212:T264)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38" t="s">
        <v>87</v>
      </c>
      <c r="AT211" s="239" t="s">
        <v>78</v>
      </c>
      <c r="AU211" s="239" t="s">
        <v>87</v>
      </c>
      <c r="AY211" s="238" t="s">
        <v>134</v>
      </c>
      <c r="BK211" s="240">
        <f>SUM(BK212:BK264)</f>
        <v>0</v>
      </c>
    </row>
    <row r="212" s="2" customFormat="1" ht="16.5" customHeight="1">
      <c r="A212" s="39"/>
      <c r="B212" s="40"/>
      <c r="C212" s="241" t="s">
        <v>368</v>
      </c>
      <c r="D212" s="241" t="s">
        <v>135</v>
      </c>
      <c r="E212" s="242" t="s">
        <v>369</v>
      </c>
      <c r="F212" s="243" t="s">
        <v>370</v>
      </c>
      <c r="G212" s="244" t="s">
        <v>203</v>
      </c>
      <c r="H212" s="245">
        <v>1074.1289999999999</v>
      </c>
      <c r="I212" s="246"/>
      <c r="J212" s="247">
        <f>ROUND(I212*H212,2)</f>
        <v>0</v>
      </c>
      <c r="K212" s="243" t="s">
        <v>139</v>
      </c>
      <c r="L212" s="45"/>
      <c r="M212" s="248" t="s">
        <v>1</v>
      </c>
      <c r="N212" s="249" t="s">
        <v>44</v>
      </c>
      <c r="O212" s="92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2" t="s">
        <v>150</v>
      </c>
      <c r="AT212" s="252" t="s">
        <v>135</v>
      </c>
      <c r="AU212" s="252" t="s">
        <v>89</v>
      </c>
      <c r="AY212" s="18" t="s">
        <v>134</v>
      </c>
      <c r="BE212" s="253">
        <f>IF(N212="základní",J212,0)</f>
        <v>0</v>
      </c>
      <c r="BF212" s="253">
        <f>IF(N212="snížená",J212,0)</f>
        <v>0</v>
      </c>
      <c r="BG212" s="253">
        <f>IF(N212="zákl. přenesená",J212,0)</f>
        <v>0</v>
      </c>
      <c r="BH212" s="253">
        <f>IF(N212="sníž. přenesená",J212,0)</f>
        <v>0</v>
      </c>
      <c r="BI212" s="253">
        <f>IF(N212="nulová",J212,0)</f>
        <v>0</v>
      </c>
      <c r="BJ212" s="18" t="s">
        <v>87</v>
      </c>
      <c r="BK212" s="253">
        <f>ROUND(I212*H212,2)</f>
        <v>0</v>
      </c>
      <c r="BL212" s="18" t="s">
        <v>150</v>
      </c>
      <c r="BM212" s="252" t="s">
        <v>371</v>
      </c>
    </row>
    <row r="213" s="15" customFormat="1">
      <c r="A213" s="15"/>
      <c r="B213" s="301"/>
      <c r="C213" s="302"/>
      <c r="D213" s="270" t="s">
        <v>208</v>
      </c>
      <c r="E213" s="303" t="s">
        <v>1</v>
      </c>
      <c r="F213" s="304" t="s">
        <v>372</v>
      </c>
      <c r="G213" s="302"/>
      <c r="H213" s="303" t="s">
        <v>1</v>
      </c>
      <c r="I213" s="305"/>
      <c r="J213" s="302"/>
      <c r="K213" s="302"/>
      <c r="L213" s="306"/>
      <c r="M213" s="307"/>
      <c r="N213" s="308"/>
      <c r="O213" s="308"/>
      <c r="P213" s="308"/>
      <c r="Q213" s="308"/>
      <c r="R213" s="308"/>
      <c r="S213" s="308"/>
      <c r="T213" s="30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310" t="s">
        <v>208</v>
      </c>
      <c r="AU213" s="310" t="s">
        <v>89</v>
      </c>
      <c r="AV213" s="15" t="s">
        <v>87</v>
      </c>
      <c r="AW213" s="15" t="s">
        <v>35</v>
      </c>
      <c r="AX213" s="15" t="s">
        <v>79</v>
      </c>
      <c r="AY213" s="310" t="s">
        <v>134</v>
      </c>
    </row>
    <row r="214" s="13" customFormat="1">
      <c r="A214" s="13"/>
      <c r="B214" s="268"/>
      <c r="C214" s="269"/>
      <c r="D214" s="270" t="s">
        <v>208</v>
      </c>
      <c r="E214" s="271" t="s">
        <v>1</v>
      </c>
      <c r="F214" s="272" t="s">
        <v>373</v>
      </c>
      <c r="G214" s="269"/>
      <c r="H214" s="273">
        <v>762.84900000000005</v>
      </c>
      <c r="I214" s="274"/>
      <c r="J214" s="269"/>
      <c r="K214" s="269"/>
      <c r="L214" s="275"/>
      <c r="M214" s="276"/>
      <c r="N214" s="277"/>
      <c r="O214" s="277"/>
      <c r="P214" s="277"/>
      <c r="Q214" s="277"/>
      <c r="R214" s="277"/>
      <c r="S214" s="277"/>
      <c r="T214" s="27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9" t="s">
        <v>208</v>
      </c>
      <c r="AU214" s="279" t="s">
        <v>89</v>
      </c>
      <c r="AV214" s="13" t="s">
        <v>89</v>
      </c>
      <c r="AW214" s="13" t="s">
        <v>35</v>
      </c>
      <c r="AX214" s="13" t="s">
        <v>79</v>
      </c>
      <c r="AY214" s="279" t="s">
        <v>134</v>
      </c>
    </row>
    <row r="215" s="13" customFormat="1">
      <c r="A215" s="13"/>
      <c r="B215" s="268"/>
      <c r="C215" s="269"/>
      <c r="D215" s="270" t="s">
        <v>208</v>
      </c>
      <c r="E215" s="271" t="s">
        <v>1</v>
      </c>
      <c r="F215" s="272" t="s">
        <v>374</v>
      </c>
      <c r="G215" s="269"/>
      <c r="H215" s="273">
        <v>79.280000000000001</v>
      </c>
      <c r="I215" s="274"/>
      <c r="J215" s="269"/>
      <c r="K215" s="269"/>
      <c r="L215" s="275"/>
      <c r="M215" s="276"/>
      <c r="N215" s="277"/>
      <c r="O215" s="277"/>
      <c r="P215" s="277"/>
      <c r="Q215" s="277"/>
      <c r="R215" s="277"/>
      <c r="S215" s="277"/>
      <c r="T215" s="27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9" t="s">
        <v>208</v>
      </c>
      <c r="AU215" s="279" t="s">
        <v>89</v>
      </c>
      <c r="AV215" s="13" t="s">
        <v>89</v>
      </c>
      <c r="AW215" s="13" t="s">
        <v>35</v>
      </c>
      <c r="AX215" s="13" t="s">
        <v>79</v>
      </c>
      <c r="AY215" s="279" t="s">
        <v>134</v>
      </c>
    </row>
    <row r="216" s="13" customFormat="1">
      <c r="A216" s="13"/>
      <c r="B216" s="268"/>
      <c r="C216" s="269"/>
      <c r="D216" s="270" t="s">
        <v>208</v>
      </c>
      <c r="E216" s="271" t="s">
        <v>1</v>
      </c>
      <c r="F216" s="272" t="s">
        <v>221</v>
      </c>
      <c r="G216" s="269"/>
      <c r="H216" s="273">
        <v>232</v>
      </c>
      <c r="I216" s="274"/>
      <c r="J216" s="269"/>
      <c r="K216" s="269"/>
      <c r="L216" s="275"/>
      <c r="M216" s="276"/>
      <c r="N216" s="277"/>
      <c r="O216" s="277"/>
      <c r="P216" s="277"/>
      <c r="Q216" s="277"/>
      <c r="R216" s="277"/>
      <c r="S216" s="277"/>
      <c r="T216" s="27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9" t="s">
        <v>208</v>
      </c>
      <c r="AU216" s="279" t="s">
        <v>89</v>
      </c>
      <c r="AV216" s="13" t="s">
        <v>89</v>
      </c>
      <c r="AW216" s="13" t="s">
        <v>35</v>
      </c>
      <c r="AX216" s="13" t="s">
        <v>79</v>
      </c>
      <c r="AY216" s="279" t="s">
        <v>134</v>
      </c>
    </row>
    <row r="217" s="14" customFormat="1">
      <c r="A217" s="14"/>
      <c r="B217" s="280"/>
      <c r="C217" s="281"/>
      <c r="D217" s="270" t="s">
        <v>208</v>
      </c>
      <c r="E217" s="282" t="s">
        <v>1</v>
      </c>
      <c r="F217" s="283" t="s">
        <v>214</v>
      </c>
      <c r="G217" s="281"/>
      <c r="H217" s="284">
        <v>1074.1289999999999</v>
      </c>
      <c r="I217" s="285"/>
      <c r="J217" s="281"/>
      <c r="K217" s="281"/>
      <c r="L217" s="286"/>
      <c r="M217" s="287"/>
      <c r="N217" s="288"/>
      <c r="O217" s="288"/>
      <c r="P217" s="288"/>
      <c r="Q217" s="288"/>
      <c r="R217" s="288"/>
      <c r="S217" s="288"/>
      <c r="T217" s="28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90" t="s">
        <v>208</v>
      </c>
      <c r="AU217" s="290" t="s">
        <v>89</v>
      </c>
      <c r="AV217" s="14" t="s">
        <v>150</v>
      </c>
      <c r="AW217" s="14" t="s">
        <v>35</v>
      </c>
      <c r="AX217" s="14" t="s">
        <v>87</v>
      </c>
      <c r="AY217" s="290" t="s">
        <v>134</v>
      </c>
    </row>
    <row r="218" s="2" customFormat="1" ht="21.75" customHeight="1">
      <c r="A218" s="39"/>
      <c r="B218" s="40"/>
      <c r="C218" s="241" t="s">
        <v>375</v>
      </c>
      <c r="D218" s="241" t="s">
        <v>135</v>
      </c>
      <c r="E218" s="242" t="s">
        <v>376</v>
      </c>
      <c r="F218" s="243" t="s">
        <v>377</v>
      </c>
      <c r="G218" s="244" t="s">
        <v>203</v>
      </c>
      <c r="H218" s="245">
        <v>232</v>
      </c>
      <c r="I218" s="246"/>
      <c r="J218" s="247">
        <f>ROUND(I218*H218,2)</f>
        <v>0</v>
      </c>
      <c r="K218" s="243" t="s">
        <v>139</v>
      </c>
      <c r="L218" s="45"/>
      <c r="M218" s="248" t="s">
        <v>1</v>
      </c>
      <c r="N218" s="249" t="s">
        <v>44</v>
      </c>
      <c r="O218" s="92"/>
      <c r="P218" s="250">
        <f>O218*H218</f>
        <v>0</v>
      </c>
      <c r="Q218" s="250">
        <v>0</v>
      </c>
      <c r="R218" s="250">
        <f>Q218*H218</f>
        <v>0</v>
      </c>
      <c r="S218" s="250">
        <v>0</v>
      </c>
      <c r="T218" s="25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52" t="s">
        <v>150</v>
      </c>
      <c r="AT218" s="252" t="s">
        <v>135</v>
      </c>
      <c r="AU218" s="252" t="s">
        <v>89</v>
      </c>
      <c r="AY218" s="18" t="s">
        <v>134</v>
      </c>
      <c r="BE218" s="253">
        <f>IF(N218="základní",J218,0)</f>
        <v>0</v>
      </c>
      <c r="BF218" s="253">
        <f>IF(N218="snížená",J218,0)</f>
        <v>0</v>
      </c>
      <c r="BG218" s="253">
        <f>IF(N218="zákl. přenesená",J218,0)</f>
        <v>0</v>
      </c>
      <c r="BH218" s="253">
        <f>IF(N218="sníž. přenesená",J218,0)</f>
        <v>0</v>
      </c>
      <c r="BI218" s="253">
        <f>IF(N218="nulová",J218,0)</f>
        <v>0</v>
      </c>
      <c r="BJ218" s="18" t="s">
        <v>87</v>
      </c>
      <c r="BK218" s="253">
        <f>ROUND(I218*H218,2)</f>
        <v>0</v>
      </c>
      <c r="BL218" s="18" t="s">
        <v>150</v>
      </c>
      <c r="BM218" s="252" t="s">
        <v>378</v>
      </c>
    </row>
    <row r="219" s="13" customFormat="1">
      <c r="A219" s="13"/>
      <c r="B219" s="268"/>
      <c r="C219" s="269"/>
      <c r="D219" s="270" t="s">
        <v>208</v>
      </c>
      <c r="E219" s="271" t="s">
        <v>1</v>
      </c>
      <c r="F219" s="272" t="s">
        <v>221</v>
      </c>
      <c r="G219" s="269"/>
      <c r="H219" s="273">
        <v>232</v>
      </c>
      <c r="I219" s="274"/>
      <c r="J219" s="269"/>
      <c r="K219" s="269"/>
      <c r="L219" s="275"/>
      <c r="M219" s="276"/>
      <c r="N219" s="277"/>
      <c r="O219" s="277"/>
      <c r="P219" s="277"/>
      <c r="Q219" s="277"/>
      <c r="R219" s="277"/>
      <c r="S219" s="277"/>
      <c r="T219" s="27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9" t="s">
        <v>208</v>
      </c>
      <c r="AU219" s="279" t="s">
        <v>89</v>
      </c>
      <c r="AV219" s="13" t="s">
        <v>89</v>
      </c>
      <c r="AW219" s="13" t="s">
        <v>35</v>
      </c>
      <c r="AX219" s="13" t="s">
        <v>87</v>
      </c>
      <c r="AY219" s="279" t="s">
        <v>134</v>
      </c>
    </row>
    <row r="220" s="2" customFormat="1" ht="21.75" customHeight="1">
      <c r="A220" s="39"/>
      <c r="B220" s="40"/>
      <c r="C220" s="241" t="s">
        <v>379</v>
      </c>
      <c r="D220" s="241" t="s">
        <v>135</v>
      </c>
      <c r="E220" s="242" t="s">
        <v>380</v>
      </c>
      <c r="F220" s="243" t="s">
        <v>381</v>
      </c>
      <c r="G220" s="244" t="s">
        <v>203</v>
      </c>
      <c r="H220" s="245">
        <v>79.280000000000001</v>
      </c>
      <c r="I220" s="246"/>
      <c r="J220" s="247">
        <f>ROUND(I220*H220,2)</f>
        <v>0</v>
      </c>
      <c r="K220" s="243" t="s">
        <v>139</v>
      </c>
      <c r="L220" s="45"/>
      <c r="M220" s="248" t="s">
        <v>1</v>
      </c>
      <c r="N220" s="249" t="s">
        <v>44</v>
      </c>
      <c r="O220" s="92"/>
      <c r="P220" s="250">
        <f>O220*H220</f>
        <v>0</v>
      </c>
      <c r="Q220" s="250">
        <v>0</v>
      </c>
      <c r="R220" s="250">
        <f>Q220*H220</f>
        <v>0</v>
      </c>
      <c r="S220" s="250">
        <v>0</v>
      </c>
      <c r="T220" s="25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2" t="s">
        <v>150</v>
      </c>
      <c r="AT220" s="252" t="s">
        <v>135</v>
      </c>
      <c r="AU220" s="252" t="s">
        <v>89</v>
      </c>
      <c r="AY220" s="18" t="s">
        <v>134</v>
      </c>
      <c r="BE220" s="253">
        <f>IF(N220="základní",J220,0)</f>
        <v>0</v>
      </c>
      <c r="BF220" s="253">
        <f>IF(N220="snížená",J220,0)</f>
        <v>0</v>
      </c>
      <c r="BG220" s="253">
        <f>IF(N220="zákl. přenesená",J220,0)</f>
        <v>0</v>
      </c>
      <c r="BH220" s="253">
        <f>IF(N220="sníž. přenesená",J220,0)</f>
        <v>0</v>
      </c>
      <c r="BI220" s="253">
        <f>IF(N220="nulová",J220,0)</f>
        <v>0</v>
      </c>
      <c r="BJ220" s="18" t="s">
        <v>87</v>
      </c>
      <c r="BK220" s="253">
        <f>ROUND(I220*H220,2)</f>
        <v>0</v>
      </c>
      <c r="BL220" s="18" t="s">
        <v>150</v>
      </c>
      <c r="BM220" s="252" t="s">
        <v>382</v>
      </c>
    </row>
    <row r="221" s="13" customFormat="1">
      <c r="A221" s="13"/>
      <c r="B221" s="268"/>
      <c r="C221" s="269"/>
      <c r="D221" s="270" t="s">
        <v>208</v>
      </c>
      <c r="E221" s="271" t="s">
        <v>1</v>
      </c>
      <c r="F221" s="272" t="s">
        <v>374</v>
      </c>
      <c r="G221" s="269"/>
      <c r="H221" s="273">
        <v>79.280000000000001</v>
      </c>
      <c r="I221" s="274"/>
      <c r="J221" s="269"/>
      <c r="K221" s="269"/>
      <c r="L221" s="275"/>
      <c r="M221" s="276"/>
      <c r="N221" s="277"/>
      <c r="O221" s="277"/>
      <c r="P221" s="277"/>
      <c r="Q221" s="277"/>
      <c r="R221" s="277"/>
      <c r="S221" s="277"/>
      <c r="T221" s="27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9" t="s">
        <v>208</v>
      </c>
      <c r="AU221" s="279" t="s">
        <v>89</v>
      </c>
      <c r="AV221" s="13" t="s">
        <v>89</v>
      </c>
      <c r="AW221" s="13" t="s">
        <v>35</v>
      </c>
      <c r="AX221" s="13" t="s">
        <v>87</v>
      </c>
      <c r="AY221" s="279" t="s">
        <v>134</v>
      </c>
    </row>
    <row r="222" s="2" customFormat="1" ht="21.75" customHeight="1">
      <c r="A222" s="39"/>
      <c r="B222" s="40"/>
      <c r="C222" s="241" t="s">
        <v>383</v>
      </c>
      <c r="D222" s="241" t="s">
        <v>135</v>
      </c>
      <c r="E222" s="242" t="s">
        <v>384</v>
      </c>
      <c r="F222" s="243" t="s">
        <v>385</v>
      </c>
      <c r="G222" s="244" t="s">
        <v>203</v>
      </c>
      <c r="H222" s="245">
        <v>232</v>
      </c>
      <c r="I222" s="246"/>
      <c r="J222" s="247">
        <f>ROUND(I222*H222,2)</f>
        <v>0</v>
      </c>
      <c r="K222" s="243" t="s">
        <v>139</v>
      </c>
      <c r="L222" s="45"/>
      <c r="M222" s="248" t="s">
        <v>1</v>
      </c>
      <c r="N222" s="249" t="s">
        <v>44</v>
      </c>
      <c r="O222" s="92"/>
      <c r="P222" s="250">
        <f>O222*H222</f>
        <v>0</v>
      </c>
      <c r="Q222" s="250">
        <v>0</v>
      </c>
      <c r="R222" s="250">
        <f>Q222*H222</f>
        <v>0</v>
      </c>
      <c r="S222" s="250">
        <v>0</v>
      </c>
      <c r="T222" s="25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52" t="s">
        <v>150</v>
      </c>
      <c r="AT222" s="252" t="s">
        <v>135</v>
      </c>
      <c r="AU222" s="252" t="s">
        <v>89</v>
      </c>
      <c r="AY222" s="18" t="s">
        <v>134</v>
      </c>
      <c r="BE222" s="253">
        <f>IF(N222="základní",J222,0)</f>
        <v>0</v>
      </c>
      <c r="BF222" s="253">
        <f>IF(N222="snížená",J222,0)</f>
        <v>0</v>
      </c>
      <c r="BG222" s="253">
        <f>IF(N222="zákl. přenesená",J222,0)</f>
        <v>0</v>
      </c>
      <c r="BH222" s="253">
        <f>IF(N222="sníž. přenesená",J222,0)</f>
        <v>0</v>
      </c>
      <c r="BI222" s="253">
        <f>IF(N222="nulová",J222,0)</f>
        <v>0</v>
      </c>
      <c r="BJ222" s="18" t="s">
        <v>87</v>
      </c>
      <c r="BK222" s="253">
        <f>ROUND(I222*H222,2)</f>
        <v>0</v>
      </c>
      <c r="BL222" s="18" t="s">
        <v>150</v>
      </c>
      <c r="BM222" s="252" t="s">
        <v>386</v>
      </c>
    </row>
    <row r="223" s="2" customFormat="1" ht="21.75" customHeight="1">
      <c r="A223" s="39"/>
      <c r="B223" s="40"/>
      <c r="C223" s="241" t="s">
        <v>387</v>
      </c>
      <c r="D223" s="241" t="s">
        <v>135</v>
      </c>
      <c r="E223" s="242" t="s">
        <v>388</v>
      </c>
      <c r="F223" s="243" t="s">
        <v>389</v>
      </c>
      <c r="G223" s="244" t="s">
        <v>203</v>
      </c>
      <c r="H223" s="245">
        <v>570</v>
      </c>
      <c r="I223" s="246"/>
      <c r="J223" s="247">
        <f>ROUND(I223*H223,2)</f>
        <v>0</v>
      </c>
      <c r="K223" s="243" t="s">
        <v>139</v>
      </c>
      <c r="L223" s="45"/>
      <c r="M223" s="248" t="s">
        <v>1</v>
      </c>
      <c r="N223" s="249" t="s">
        <v>44</v>
      </c>
      <c r="O223" s="92"/>
      <c r="P223" s="250">
        <f>O223*H223</f>
        <v>0</v>
      </c>
      <c r="Q223" s="250">
        <v>0</v>
      </c>
      <c r="R223" s="250">
        <f>Q223*H223</f>
        <v>0</v>
      </c>
      <c r="S223" s="250">
        <v>0</v>
      </c>
      <c r="T223" s="25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2" t="s">
        <v>150</v>
      </c>
      <c r="AT223" s="252" t="s">
        <v>135</v>
      </c>
      <c r="AU223" s="252" t="s">
        <v>89</v>
      </c>
      <c r="AY223" s="18" t="s">
        <v>134</v>
      </c>
      <c r="BE223" s="253">
        <f>IF(N223="základní",J223,0)</f>
        <v>0</v>
      </c>
      <c r="BF223" s="253">
        <f>IF(N223="snížená",J223,0)</f>
        <v>0</v>
      </c>
      <c r="BG223" s="253">
        <f>IF(N223="zákl. přenesená",J223,0)</f>
        <v>0</v>
      </c>
      <c r="BH223" s="253">
        <f>IF(N223="sníž. přenesená",J223,0)</f>
        <v>0</v>
      </c>
      <c r="BI223" s="253">
        <f>IF(N223="nulová",J223,0)</f>
        <v>0</v>
      </c>
      <c r="BJ223" s="18" t="s">
        <v>87</v>
      </c>
      <c r="BK223" s="253">
        <f>ROUND(I223*H223,2)</f>
        <v>0</v>
      </c>
      <c r="BL223" s="18" t="s">
        <v>150</v>
      </c>
      <c r="BM223" s="252" t="s">
        <v>390</v>
      </c>
    </row>
    <row r="224" s="2" customFormat="1" ht="21.75" customHeight="1">
      <c r="A224" s="39"/>
      <c r="B224" s="40"/>
      <c r="C224" s="241" t="s">
        <v>391</v>
      </c>
      <c r="D224" s="241" t="s">
        <v>135</v>
      </c>
      <c r="E224" s="242" t="s">
        <v>392</v>
      </c>
      <c r="F224" s="243" t="s">
        <v>393</v>
      </c>
      <c r="G224" s="244" t="s">
        <v>203</v>
      </c>
      <c r="H224" s="245">
        <v>570</v>
      </c>
      <c r="I224" s="246"/>
      <c r="J224" s="247">
        <f>ROUND(I224*H224,2)</f>
        <v>0</v>
      </c>
      <c r="K224" s="243" t="s">
        <v>139</v>
      </c>
      <c r="L224" s="45"/>
      <c r="M224" s="248" t="s">
        <v>1</v>
      </c>
      <c r="N224" s="249" t="s">
        <v>44</v>
      </c>
      <c r="O224" s="92"/>
      <c r="P224" s="250">
        <f>O224*H224</f>
        <v>0</v>
      </c>
      <c r="Q224" s="250">
        <v>0</v>
      </c>
      <c r="R224" s="250">
        <f>Q224*H224</f>
        <v>0</v>
      </c>
      <c r="S224" s="250">
        <v>0</v>
      </c>
      <c r="T224" s="25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52" t="s">
        <v>150</v>
      </c>
      <c r="AT224" s="252" t="s">
        <v>135</v>
      </c>
      <c r="AU224" s="252" t="s">
        <v>89</v>
      </c>
      <c r="AY224" s="18" t="s">
        <v>134</v>
      </c>
      <c r="BE224" s="253">
        <f>IF(N224="základní",J224,0)</f>
        <v>0</v>
      </c>
      <c r="BF224" s="253">
        <f>IF(N224="snížená",J224,0)</f>
        <v>0</v>
      </c>
      <c r="BG224" s="253">
        <f>IF(N224="zákl. přenesená",J224,0)</f>
        <v>0</v>
      </c>
      <c r="BH224" s="253">
        <f>IF(N224="sníž. přenesená",J224,0)</f>
        <v>0</v>
      </c>
      <c r="BI224" s="253">
        <f>IF(N224="nulová",J224,0)</f>
        <v>0</v>
      </c>
      <c r="BJ224" s="18" t="s">
        <v>87</v>
      </c>
      <c r="BK224" s="253">
        <f>ROUND(I224*H224,2)</f>
        <v>0</v>
      </c>
      <c r="BL224" s="18" t="s">
        <v>150</v>
      </c>
      <c r="BM224" s="252" t="s">
        <v>394</v>
      </c>
    </row>
    <row r="225" s="13" customFormat="1">
      <c r="A225" s="13"/>
      <c r="B225" s="268"/>
      <c r="C225" s="269"/>
      <c r="D225" s="270" t="s">
        <v>208</v>
      </c>
      <c r="E225" s="271" t="s">
        <v>1</v>
      </c>
      <c r="F225" s="272" t="s">
        <v>225</v>
      </c>
      <c r="G225" s="269"/>
      <c r="H225" s="273">
        <v>338</v>
      </c>
      <c r="I225" s="274"/>
      <c r="J225" s="269"/>
      <c r="K225" s="269"/>
      <c r="L225" s="275"/>
      <c r="M225" s="276"/>
      <c r="N225" s="277"/>
      <c r="O225" s="277"/>
      <c r="P225" s="277"/>
      <c r="Q225" s="277"/>
      <c r="R225" s="277"/>
      <c r="S225" s="277"/>
      <c r="T225" s="27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9" t="s">
        <v>208</v>
      </c>
      <c r="AU225" s="279" t="s">
        <v>89</v>
      </c>
      <c r="AV225" s="13" t="s">
        <v>89</v>
      </c>
      <c r="AW225" s="13" t="s">
        <v>35</v>
      </c>
      <c r="AX225" s="13" t="s">
        <v>79</v>
      </c>
      <c r="AY225" s="279" t="s">
        <v>134</v>
      </c>
    </row>
    <row r="226" s="13" customFormat="1">
      <c r="A226" s="13"/>
      <c r="B226" s="268"/>
      <c r="C226" s="269"/>
      <c r="D226" s="270" t="s">
        <v>208</v>
      </c>
      <c r="E226" s="271" t="s">
        <v>1</v>
      </c>
      <c r="F226" s="272" t="s">
        <v>221</v>
      </c>
      <c r="G226" s="269"/>
      <c r="H226" s="273">
        <v>232</v>
      </c>
      <c r="I226" s="274"/>
      <c r="J226" s="269"/>
      <c r="K226" s="269"/>
      <c r="L226" s="275"/>
      <c r="M226" s="276"/>
      <c r="N226" s="277"/>
      <c r="O226" s="277"/>
      <c r="P226" s="277"/>
      <c r="Q226" s="277"/>
      <c r="R226" s="277"/>
      <c r="S226" s="277"/>
      <c r="T226" s="27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9" t="s">
        <v>208</v>
      </c>
      <c r="AU226" s="279" t="s">
        <v>89</v>
      </c>
      <c r="AV226" s="13" t="s">
        <v>89</v>
      </c>
      <c r="AW226" s="13" t="s">
        <v>35</v>
      </c>
      <c r="AX226" s="13" t="s">
        <v>79</v>
      </c>
      <c r="AY226" s="279" t="s">
        <v>134</v>
      </c>
    </row>
    <row r="227" s="14" customFormat="1">
      <c r="A227" s="14"/>
      <c r="B227" s="280"/>
      <c r="C227" s="281"/>
      <c r="D227" s="270" t="s">
        <v>208</v>
      </c>
      <c r="E227" s="282" t="s">
        <v>1</v>
      </c>
      <c r="F227" s="283" t="s">
        <v>214</v>
      </c>
      <c r="G227" s="281"/>
      <c r="H227" s="284">
        <v>570</v>
      </c>
      <c r="I227" s="285"/>
      <c r="J227" s="281"/>
      <c r="K227" s="281"/>
      <c r="L227" s="286"/>
      <c r="M227" s="287"/>
      <c r="N227" s="288"/>
      <c r="O227" s="288"/>
      <c r="P227" s="288"/>
      <c r="Q227" s="288"/>
      <c r="R227" s="288"/>
      <c r="S227" s="288"/>
      <c r="T227" s="28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90" t="s">
        <v>208</v>
      </c>
      <c r="AU227" s="290" t="s">
        <v>89</v>
      </c>
      <c r="AV227" s="14" t="s">
        <v>150</v>
      </c>
      <c r="AW227" s="14" t="s">
        <v>35</v>
      </c>
      <c r="AX227" s="14" t="s">
        <v>87</v>
      </c>
      <c r="AY227" s="290" t="s">
        <v>134</v>
      </c>
    </row>
    <row r="228" s="2" customFormat="1" ht="21.75" customHeight="1">
      <c r="A228" s="39"/>
      <c r="B228" s="40"/>
      <c r="C228" s="241" t="s">
        <v>395</v>
      </c>
      <c r="D228" s="241" t="s">
        <v>135</v>
      </c>
      <c r="E228" s="242" t="s">
        <v>396</v>
      </c>
      <c r="F228" s="243" t="s">
        <v>397</v>
      </c>
      <c r="G228" s="244" t="s">
        <v>203</v>
      </c>
      <c r="H228" s="245">
        <v>232</v>
      </c>
      <c r="I228" s="246"/>
      <c r="J228" s="247">
        <f>ROUND(I228*H228,2)</f>
        <v>0</v>
      </c>
      <c r="K228" s="243" t="s">
        <v>139</v>
      </c>
      <c r="L228" s="45"/>
      <c r="M228" s="248" t="s">
        <v>1</v>
      </c>
      <c r="N228" s="249" t="s">
        <v>44</v>
      </c>
      <c r="O228" s="92"/>
      <c r="P228" s="250">
        <f>O228*H228</f>
        <v>0</v>
      </c>
      <c r="Q228" s="250">
        <v>0</v>
      </c>
      <c r="R228" s="250">
        <f>Q228*H228</f>
        <v>0</v>
      </c>
      <c r="S228" s="250">
        <v>0</v>
      </c>
      <c r="T228" s="25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2" t="s">
        <v>150</v>
      </c>
      <c r="AT228" s="252" t="s">
        <v>135</v>
      </c>
      <c r="AU228" s="252" t="s">
        <v>89</v>
      </c>
      <c r="AY228" s="18" t="s">
        <v>134</v>
      </c>
      <c r="BE228" s="253">
        <f>IF(N228="základní",J228,0)</f>
        <v>0</v>
      </c>
      <c r="BF228" s="253">
        <f>IF(N228="snížená",J228,0)</f>
        <v>0</v>
      </c>
      <c r="BG228" s="253">
        <f>IF(N228="zákl. přenesená",J228,0)</f>
        <v>0</v>
      </c>
      <c r="BH228" s="253">
        <f>IF(N228="sníž. přenesená",J228,0)</f>
        <v>0</v>
      </c>
      <c r="BI228" s="253">
        <f>IF(N228="nulová",J228,0)</f>
        <v>0</v>
      </c>
      <c r="BJ228" s="18" t="s">
        <v>87</v>
      </c>
      <c r="BK228" s="253">
        <f>ROUND(I228*H228,2)</f>
        <v>0</v>
      </c>
      <c r="BL228" s="18" t="s">
        <v>150</v>
      </c>
      <c r="BM228" s="252" t="s">
        <v>398</v>
      </c>
    </row>
    <row r="229" s="13" customFormat="1">
      <c r="A229" s="13"/>
      <c r="B229" s="268"/>
      <c r="C229" s="269"/>
      <c r="D229" s="270" t="s">
        <v>208</v>
      </c>
      <c r="E229" s="271" t="s">
        <v>1</v>
      </c>
      <c r="F229" s="272" t="s">
        <v>221</v>
      </c>
      <c r="G229" s="269"/>
      <c r="H229" s="273">
        <v>232</v>
      </c>
      <c r="I229" s="274"/>
      <c r="J229" s="269"/>
      <c r="K229" s="269"/>
      <c r="L229" s="275"/>
      <c r="M229" s="276"/>
      <c r="N229" s="277"/>
      <c r="O229" s="277"/>
      <c r="P229" s="277"/>
      <c r="Q229" s="277"/>
      <c r="R229" s="277"/>
      <c r="S229" s="277"/>
      <c r="T229" s="27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9" t="s">
        <v>208</v>
      </c>
      <c r="AU229" s="279" t="s">
        <v>89</v>
      </c>
      <c r="AV229" s="13" t="s">
        <v>89</v>
      </c>
      <c r="AW229" s="13" t="s">
        <v>35</v>
      </c>
      <c r="AX229" s="13" t="s">
        <v>87</v>
      </c>
      <c r="AY229" s="279" t="s">
        <v>134</v>
      </c>
    </row>
    <row r="230" s="2" customFormat="1" ht="21.75" customHeight="1">
      <c r="A230" s="39"/>
      <c r="B230" s="40"/>
      <c r="C230" s="241" t="s">
        <v>399</v>
      </c>
      <c r="D230" s="241" t="s">
        <v>135</v>
      </c>
      <c r="E230" s="242" t="s">
        <v>400</v>
      </c>
      <c r="F230" s="243" t="s">
        <v>401</v>
      </c>
      <c r="G230" s="244" t="s">
        <v>203</v>
      </c>
      <c r="H230" s="245">
        <v>20.739999999999998</v>
      </c>
      <c r="I230" s="246"/>
      <c r="J230" s="247">
        <f>ROUND(I230*H230,2)</f>
        <v>0</v>
      </c>
      <c r="K230" s="243" t="s">
        <v>139</v>
      </c>
      <c r="L230" s="45"/>
      <c r="M230" s="248" t="s">
        <v>1</v>
      </c>
      <c r="N230" s="249" t="s">
        <v>44</v>
      </c>
      <c r="O230" s="92"/>
      <c r="P230" s="250">
        <f>O230*H230</f>
        <v>0</v>
      </c>
      <c r="Q230" s="250">
        <v>0.084250000000000005</v>
      </c>
      <c r="R230" s="250">
        <f>Q230*H230</f>
        <v>1.7473449999999999</v>
      </c>
      <c r="S230" s="250">
        <v>0</v>
      </c>
      <c r="T230" s="25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2" t="s">
        <v>150</v>
      </c>
      <c r="AT230" s="252" t="s">
        <v>135</v>
      </c>
      <c r="AU230" s="252" t="s">
        <v>89</v>
      </c>
      <c r="AY230" s="18" t="s">
        <v>134</v>
      </c>
      <c r="BE230" s="253">
        <f>IF(N230="základní",J230,0)</f>
        <v>0</v>
      </c>
      <c r="BF230" s="253">
        <f>IF(N230="snížená",J230,0)</f>
        <v>0</v>
      </c>
      <c r="BG230" s="253">
        <f>IF(N230="zákl. přenesená",J230,0)</f>
        <v>0</v>
      </c>
      <c r="BH230" s="253">
        <f>IF(N230="sníž. přenesená",J230,0)</f>
        <v>0</v>
      </c>
      <c r="BI230" s="253">
        <f>IF(N230="nulová",J230,0)</f>
        <v>0</v>
      </c>
      <c r="BJ230" s="18" t="s">
        <v>87</v>
      </c>
      <c r="BK230" s="253">
        <f>ROUND(I230*H230,2)</f>
        <v>0</v>
      </c>
      <c r="BL230" s="18" t="s">
        <v>150</v>
      </c>
      <c r="BM230" s="252" t="s">
        <v>402</v>
      </c>
    </row>
    <row r="231" s="15" customFormat="1">
      <c r="A231" s="15"/>
      <c r="B231" s="301"/>
      <c r="C231" s="302"/>
      <c r="D231" s="270" t="s">
        <v>208</v>
      </c>
      <c r="E231" s="303" t="s">
        <v>1</v>
      </c>
      <c r="F231" s="304" t="s">
        <v>372</v>
      </c>
      <c r="G231" s="302"/>
      <c r="H231" s="303" t="s">
        <v>1</v>
      </c>
      <c r="I231" s="305"/>
      <c r="J231" s="302"/>
      <c r="K231" s="302"/>
      <c r="L231" s="306"/>
      <c r="M231" s="307"/>
      <c r="N231" s="308"/>
      <c r="O231" s="308"/>
      <c r="P231" s="308"/>
      <c r="Q231" s="308"/>
      <c r="R231" s="308"/>
      <c r="S231" s="308"/>
      <c r="T231" s="309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310" t="s">
        <v>208</v>
      </c>
      <c r="AU231" s="310" t="s">
        <v>89</v>
      </c>
      <c r="AV231" s="15" t="s">
        <v>87</v>
      </c>
      <c r="AW231" s="15" t="s">
        <v>35</v>
      </c>
      <c r="AX231" s="15" t="s">
        <v>79</v>
      </c>
      <c r="AY231" s="310" t="s">
        <v>134</v>
      </c>
    </row>
    <row r="232" s="13" customFormat="1">
      <c r="A232" s="13"/>
      <c r="B232" s="268"/>
      <c r="C232" s="269"/>
      <c r="D232" s="270" t="s">
        <v>208</v>
      </c>
      <c r="E232" s="271" t="s">
        <v>1</v>
      </c>
      <c r="F232" s="272" t="s">
        <v>403</v>
      </c>
      <c r="G232" s="269"/>
      <c r="H232" s="273">
        <v>15.94</v>
      </c>
      <c r="I232" s="274"/>
      <c r="J232" s="269"/>
      <c r="K232" s="269"/>
      <c r="L232" s="275"/>
      <c r="M232" s="276"/>
      <c r="N232" s="277"/>
      <c r="O232" s="277"/>
      <c r="P232" s="277"/>
      <c r="Q232" s="277"/>
      <c r="R232" s="277"/>
      <c r="S232" s="277"/>
      <c r="T232" s="27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9" t="s">
        <v>208</v>
      </c>
      <c r="AU232" s="279" t="s">
        <v>89</v>
      </c>
      <c r="AV232" s="13" t="s">
        <v>89</v>
      </c>
      <c r="AW232" s="13" t="s">
        <v>35</v>
      </c>
      <c r="AX232" s="13" t="s">
        <v>79</v>
      </c>
      <c r="AY232" s="279" t="s">
        <v>134</v>
      </c>
    </row>
    <row r="233" s="13" customFormat="1">
      <c r="A233" s="13"/>
      <c r="B233" s="268"/>
      <c r="C233" s="269"/>
      <c r="D233" s="270" t="s">
        <v>208</v>
      </c>
      <c r="E233" s="271" t="s">
        <v>1</v>
      </c>
      <c r="F233" s="272" t="s">
        <v>404</v>
      </c>
      <c r="G233" s="269"/>
      <c r="H233" s="273">
        <v>4.7999999999999998</v>
      </c>
      <c r="I233" s="274"/>
      <c r="J233" s="269"/>
      <c r="K233" s="269"/>
      <c r="L233" s="275"/>
      <c r="M233" s="276"/>
      <c r="N233" s="277"/>
      <c r="O233" s="277"/>
      <c r="P233" s="277"/>
      <c r="Q233" s="277"/>
      <c r="R233" s="277"/>
      <c r="S233" s="277"/>
      <c r="T233" s="27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9" t="s">
        <v>208</v>
      </c>
      <c r="AU233" s="279" t="s">
        <v>89</v>
      </c>
      <c r="AV233" s="13" t="s">
        <v>89</v>
      </c>
      <c r="AW233" s="13" t="s">
        <v>35</v>
      </c>
      <c r="AX233" s="13" t="s">
        <v>79</v>
      </c>
      <c r="AY233" s="279" t="s">
        <v>134</v>
      </c>
    </row>
    <row r="234" s="14" customFormat="1">
      <c r="A234" s="14"/>
      <c r="B234" s="280"/>
      <c r="C234" s="281"/>
      <c r="D234" s="270" t="s">
        <v>208</v>
      </c>
      <c r="E234" s="282" t="s">
        <v>1</v>
      </c>
      <c r="F234" s="283" t="s">
        <v>214</v>
      </c>
      <c r="G234" s="281"/>
      <c r="H234" s="284">
        <v>20.739999999999998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90" t="s">
        <v>208</v>
      </c>
      <c r="AU234" s="290" t="s">
        <v>89</v>
      </c>
      <c r="AV234" s="14" t="s">
        <v>150</v>
      </c>
      <c r="AW234" s="14" t="s">
        <v>35</v>
      </c>
      <c r="AX234" s="14" t="s">
        <v>87</v>
      </c>
      <c r="AY234" s="290" t="s">
        <v>134</v>
      </c>
    </row>
    <row r="235" s="2" customFormat="1" ht="21.75" customHeight="1">
      <c r="A235" s="39"/>
      <c r="B235" s="40"/>
      <c r="C235" s="291" t="s">
        <v>405</v>
      </c>
      <c r="D235" s="291" t="s">
        <v>286</v>
      </c>
      <c r="E235" s="292" t="s">
        <v>406</v>
      </c>
      <c r="F235" s="293" t="s">
        <v>407</v>
      </c>
      <c r="G235" s="294" t="s">
        <v>203</v>
      </c>
      <c r="H235" s="295">
        <v>21.361999999999998</v>
      </c>
      <c r="I235" s="296"/>
      <c r="J235" s="297">
        <f>ROUND(I235*H235,2)</f>
        <v>0</v>
      </c>
      <c r="K235" s="293" t="s">
        <v>139</v>
      </c>
      <c r="L235" s="298"/>
      <c r="M235" s="299" t="s">
        <v>1</v>
      </c>
      <c r="N235" s="300" t="s">
        <v>44</v>
      </c>
      <c r="O235" s="92"/>
      <c r="P235" s="250">
        <f>O235*H235</f>
        <v>0</v>
      </c>
      <c r="Q235" s="250">
        <v>0.13100000000000001</v>
      </c>
      <c r="R235" s="250">
        <f>Q235*H235</f>
        <v>2.798422</v>
      </c>
      <c r="S235" s="250">
        <v>0</v>
      </c>
      <c r="T235" s="25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2" t="s">
        <v>172</v>
      </c>
      <c r="AT235" s="252" t="s">
        <v>286</v>
      </c>
      <c r="AU235" s="252" t="s">
        <v>89</v>
      </c>
      <c r="AY235" s="18" t="s">
        <v>134</v>
      </c>
      <c r="BE235" s="253">
        <f>IF(N235="základní",J235,0)</f>
        <v>0</v>
      </c>
      <c r="BF235" s="253">
        <f>IF(N235="snížená",J235,0)</f>
        <v>0</v>
      </c>
      <c r="BG235" s="253">
        <f>IF(N235="zákl. přenesená",J235,0)</f>
        <v>0</v>
      </c>
      <c r="BH235" s="253">
        <f>IF(N235="sníž. přenesená",J235,0)</f>
        <v>0</v>
      </c>
      <c r="BI235" s="253">
        <f>IF(N235="nulová",J235,0)</f>
        <v>0</v>
      </c>
      <c r="BJ235" s="18" t="s">
        <v>87</v>
      </c>
      <c r="BK235" s="253">
        <f>ROUND(I235*H235,2)</f>
        <v>0</v>
      </c>
      <c r="BL235" s="18" t="s">
        <v>150</v>
      </c>
      <c r="BM235" s="252" t="s">
        <v>408</v>
      </c>
    </row>
    <row r="236" s="13" customFormat="1">
      <c r="A236" s="13"/>
      <c r="B236" s="268"/>
      <c r="C236" s="269"/>
      <c r="D236" s="270" t="s">
        <v>208</v>
      </c>
      <c r="E236" s="269"/>
      <c r="F236" s="272" t="s">
        <v>409</v>
      </c>
      <c r="G236" s="269"/>
      <c r="H236" s="273">
        <v>21.361999999999998</v>
      </c>
      <c r="I236" s="274"/>
      <c r="J236" s="269"/>
      <c r="K236" s="269"/>
      <c r="L236" s="275"/>
      <c r="M236" s="276"/>
      <c r="N236" s="277"/>
      <c r="O236" s="277"/>
      <c r="P236" s="277"/>
      <c r="Q236" s="277"/>
      <c r="R236" s="277"/>
      <c r="S236" s="277"/>
      <c r="T236" s="27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9" t="s">
        <v>208</v>
      </c>
      <c r="AU236" s="279" t="s">
        <v>89</v>
      </c>
      <c r="AV236" s="13" t="s">
        <v>89</v>
      </c>
      <c r="AW236" s="13" t="s">
        <v>4</v>
      </c>
      <c r="AX236" s="13" t="s">
        <v>87</v>
      </c>
      <c r="AY236" s="279" t="s">
        <v>134</v>
      </c>
    </row>
    <row r="237" s="2" customFormat="1" ht="21.75" customHeight="1">
      <c r="A237" s="39"/>
      <c r="B237" s="40"/>
      <c r="C237" s="241" t="s">
        <v>410</v>
      </c>
      <c r="D237" s="241" t="s">
        <v>135</v>
      </c>
      <c r="E237" s="242" t="s">
        <v>411</v>
      </c>
      <c r="F237" s="243" t="s">
        <v>412</v>
      </c>
      <c r="G237" s="244" t="s">
        <v>203</v>
      </c>
      <c r="H237" s="245">
        <v>706.08100000000002</v>
      </c>
      <c r="I237" s="246"/>
      <c r="J237" s="247">
        <f>ROUND(I237*H237,2)</f>
        <v>0</v>
      </c>
      <c r="K237" s="243" t="s">
        <v>139</v>
      </c>
      <c r="L237" s="45"/>
      <c r="M237" s="248" t="s">
        <v>1</v>
      </c>
      <c r="N237" s="249" t="s">
        <v>44</v>
      </c>
      <c r="O237" s="92"/>
      <c r="P237" s="250">
        <f>O237*H237</f>
        <v>0</v>
      </c>
      <c r="Q237" s="250">
        <v>0.084250000000000005</v>
      </c>
      <c r="R237" s="250">
        <f>Q237*H237</f>
        <v>59.487324250000007</v>
      </c>
      <c r="S237" s="250">
        <v>0</v>
      </c>
      <c r="T237" s="25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2" t="s">
        <v>150</v>
      </c>
      <c r="AT237" s="252" t="s">
        <v>135</v>
      </c>
      <c r="AU237" s="252" t="s">
        <v>89</v>
      </c>
      <c r="AY237" s="18" t="s">
        <v>134</v>
      </c>
      <c r="BE237" s="253">
        <f>IF(N237="základní",J237,0)</f>
        <v>0</v>
      </c>
      <c r="BF237" s="253">
        <f>IF(N237="snížená",J237,0)</f>
        <v>0</v>
      </c>
      <c r="BG237" s="253">
        <f>IF(N237="zákl. přenesená",J237,0)</f>
        <v>0</v>
      </c>
      <c r="BH237" s="253">
        <f>IF(N237="sníž. přenesená",J237,0)</f>
        <v>0</v>
      </c>
      <c r="BI237" s="253">
        <f>IF(N237="nulová",J237,0)</f>
        <v>0</v>
      </c>
      <c r="BJ237" s="18" t="s">
        <v>87</v>
      </c>
      <c r="BK237" s="253">
        <f>ROUND(I237*H237,2)</f>
        <v>0</v>
      </c>
      <c r="BL237" s="18" t="s">
        <v>150</v>
      </c>
      <c r="BM237" s="252" t="s">
        <v>413</v>
      </c>
    </row>
    <row r="238" s="15" customFormat="1">
      <c r="A238" s="15"/>
      <c r="B238" s="301"/>
      <c r="C238" s="302"/>
      <c r="D238" s="270" t="s">
        <v>208</v>
      </c>
      <c r="E238" s="303" t="s">
        <v>1</v>
      </c>
      <c r="F238" s="304" t="s">
        <v>372</v>
      </c>
      <c r="G238" s="302"/>
      <c r="H238" s="303" t="s">
        <v>1</v>
      </c>
      <c r="I238" s="305"/>
      <c r="J238" s="302"/>
      <c r="K238" s="302"/>
      <c r="L238" s="306"/>
      <c r="M238" s="307"/>
      <c r="N238" s="308"/>
      <c r="O238" s="308"/>
      <c r="P238" s="308"/>
      <c r="Q238" s="308"/>
      <c r="R238" s="308"/>
      <c r="S238" s="308"/>
      <c r="T238" s="30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310" t="s">
        <v>208</v>
      </c>
      <c r="AU238" s="310" t="s">
        <v>89</v>
      </c>
      <c r="AV238" s="15" t="s">
        <v>87</v>
      </c>
      <c r="AW238" s="15" t="s">
        <v>35</v>
      </c>
      <c r="AX238" s="15" t="s">
        <v>79</v>
      </c>
      <c r="AY238" s="310" t="s">
        <v>134</v>
      </c>
    </row>
    <row r="239" s="13" customFormat="1">
      <c r="A239" s="13"/>
      <c r="B239" s="268"/>
      <c r="C239" s="269"/>
      <c r="D239" s="270" t="s">
        <v>208</v>
      </c>
      <c r="E239" s="271" t="s">
        <v>1</v>
      </c>
      <c r="F239" s="272" t="s">
        <v>414</v>
      </c>
      <c r="G239" s="269"/>
      <c r="H239" s="273">
        <v>179.80199999999999</v>
      </c>
      <c r="I239" s="274"/>
      <c r="J239" s="269"/>
      <c r="K239" s="269"/>
      <c r="L239" s="275"/>
      <c r="M239" s="276"/>
      <c r="N239" s="277"/>
      <c r="O239" s="277"/>
      <c r="P239" s="277"/>
      <c r="Q239" s="277"/>
      <c r="R239" s="277"/>
      <c r="S239" s="277"/>
      <c r="T239" s="27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9" t="s">
        <v>208</v>
      </c>
      <c r="AU239" s="279" t="s">
        <v>89</v>
      </c>
      <c r="AV239" s="13" t="s">
        <v>89</v>
      </c>
      <c r="AW239" s="13" t="s">
        <v>35</v>
      </c>
      <c r="AX239" s="13" t="s">
        <v>79</v>
      </c>
      <c r="AY239" s="279" t="s">
        <v>134</v>
      </c>
    </row>
    <row r="240" s="13" customFormat="1">
      <c r="A240" s="13"/>
      <c r="B240" s="268"/>
      <c r="C240" s="269"/>
      <c r="D240" s="270" t="s">
        <v>208</v>
      </c>
      <c r="E240" s="271" t="s">
        <v>1</v>
      </c>
      <c r="F240" s="272" t="s">
        <v>415</v>
      </c>
      <c r="G240" s="269"/>
      <c r="H240" s="273">
        <v>289.35899999999998</v>
      </c>
      <c r="I240" s="274"/>
      <c r="J240" s="269"/>
      <c r="K240" s="269"/>
      <c r="L240" s="275"/>
      <c r="M240" s="276"/>
      <c r="N240" s="277"/>
      <c r="O240" s="277"/>
      <c r="P240" s="277"/>
      <c r="Q240" s="277"/>
      <c r="R240" s="277"/>
      <c r="S240" s="277"/>
      <c r="T240" s="27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9" t="s">
        <v>208</v>
      </c>
      <c r="AU240" s="279" t="s">
        <v>89</v>
      </c>
      <c r="AV240" s="13" t="s">
        <v>89</v>
      </c>
      <c r="AW240" s="13" t="s">
        <v>35</v>
      </c>
      <c r="AX240" s="13" t="s">
        <v>79</v>
      </c>
      <c r="AY240" s="279" t="s">
        <v>134</v>
      </c>
    </row>
    <row r="241" s="13" customFormat="1">
      <c r="A241" s="13"/>
      <c r="B241" s="268"/>
      <c r="C241" s="269"/>
      <c r="D241" s="270" t="s">
        <v>208</v>
      </c>
      <c r="E241" s="271" t="s">
        <v>1</v>
      </c>
      <c r="F241" s="272" t="s">
        <v>416</v>
      </c>
      <c r="G241" s="269"/>
      <c r="H241" s="273">
        <v>241.869</v>
      </c>
      <c r="I241" s="274"/>
      <c r="J241" s="269"/>
      <c r="K241" s="269"/>
      <c r="L241" s="275"/>
      <c r="M241" s="276"/>
      <c r="N241" s="277"/>
      <c r="O241" s="277"/>
      <c r="P241" s="277"/>
      <c r="Q241" s="277"/>
      <c r="R241" s="277"/>
      <c r="S241" s="277"/>
      <c r="T241" s="27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79" t="s">
        <v>208</v>
      </c>
      <c r="AU241" s="279" t="s">
        <v>89</v>
      </c>
      <c r="AV241" s="13" t="s">
        <v>89</v>
      </c>
      <c r="AW241" s="13" t="s">
        <v>35</v>
      </c>
      <c r="AX241" s="13" t="s">
        <v>79</v>
      </c>
      <c r="AY241" s="279" t="s">
        <v>134</v>
      </c>
    </row>
    <row r="242" s="13" customFormat="1">
      <c r="A242" s="13"/>
      <c r="B242" s="268"/>
      <c r="C242" s="269"/>
      <c r="D242" s="270" t="s">
        <v>208</v>
      </c>
      <c r="E242" s="271" t="s">
        <v>1</v>
      </c>
      <c r="F242" s="272" t="s">
        <v>417</v>
      </c>
      <c r="G242" s="269"/>
      <c r="H242" s="273">
        <v>51.819000000000003</v>
      </c>
      <c r="I242" s="274"/>
      <c r="J242" s="269"/>
      <c r="K242" s="269"/>
      <c r="L242" s="275"/>
      <c r="M242" s="276"/>
      <c r="N242" s="277"/>
      <c r="O242" s="277"/>
      <c r="P242" s="277"/>
      <c r="Q242" s="277"/>
      <c r="R242" s="277"/>
      <c r="S242" s="277"/>
      <c r="T242" s="27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9" t="s">
        <v>208</v>
      </c>
      <c r="AU242" s="279" t="s">
        <v>89</v>
      </c>
      <c r="AV242" s="13" t="s">
        <v>89</v>
      </c>
      <c r="AW242" s="13" t="s">
        <v>35</v>
      </c>
      <c r="AX242" s="13" t="s">
        <v>79</v>
      </c>
      <c r="AY242" s="279" t="s">
        <v>134</v>
      </c>
    </row>
    <row r="243" s="16" customFormat="1">
      <c r="A243" s="16"/>
      <c r="B243" s="311"/>
      <c r="C243" s="312"/>
      <c r="D243" s="270" t="s">
        <v>208</v>
      </c>
      <c r="E243" s="313" t="s">
        <v>1</v>
      </c>
      <c r="F243" s="314" t="s">
        <v>418</v>
      </c>
      <c r="G243" s="312"/>
      <c r="H243" s="315">
        <v>762.84899999999993</v>
      </c>
      <c r="I243" s="316"/>
      <c r="J243" s="312"/>
      <c r="K243" s="312"/>
      <c r="L243" s="317"/>
      <c r="M243" s="318"/>
      <c r="N243" s="319"/>
      <c r="O243" s="319"/>
      <c r="P243" s="319"/>
      <c r="Q243" s="319"/>
      <c r="R243" s="319"/>
      <c r="S243" s="319"/>
      <c r="T243" s="320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321" t="s">
        <v>208</v>
      </c>
      <c r="AU243" s="321" t="s">
        <v>89</v>
      </c>
      <c r="AV243" s="16" t="s">
        <v>146</v>
      </c>
      <c r="AW243" s="16" t="s">
        <v>35</v>
      </c>
      <c r="AX243" s="16" t="s">
        <v>79</v>
      </c>
      <c r="AY243" s="321" t="s">
        <v>134</v>
      </c>
    </row>
    <row r="244" s="13" customFormat="1">
      <c r="A244" s="13"/>
      <c r="B244" s="268"/>
      <c r="C244" s="269"/>
      <c r="D244" s="270" t="s">
        <v>208</v>
      </c>
      <c r="E244" s="271" t="s">
        <v>1</v>
      </c>
      <c r="F244" s="272" t="s">
        <v>419</v>
      </c>
      <c r="G244" s="269"/>
      <c r="H244" s="273">
        <v>-56.768000000000001</v>
      </c>
      <c r="I244" s="274"/>
      <c r="J244" s="269"/>
      <c r="K244" s="269"/>
      <c r="L244" s="275"/>
      <c r="M244" s="276"/>
      <c r="N244" s="277"/>
      <c r="O244" s="277"/>
      <c r="P244" s="277"/>
      <c r="Q244" s="277"/>
      <c r="R244" s="277"/>
      <c r="S244" s="277"/>
      <c r="T244" s="27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9" t="s">
        <v>208</v>
      </c>
      <c r="AU244" s="279" t="s">
        <v>89</v>
      </c>
      <c r="AV244" s="13" t="s">
        <v>89</v>
      </c>
      <c r="AW244" s="13" t="s">
        <v>35</v>
      </c>
      <c r="AX244" s="13" t="s">
        <v>79</v>
      </c>
      <c r="AY244" s="279" t="s">
        <v>134</v>
      </c>
    </row>
    <row r="245" s="14" customFormat="1">
      <c r="A245" s="14"/>
      <c r="B245" s="280"/>
      <c r="C245" s="281"/>
      <c r="D245" s="270" t="s">
        <v>208</v>
      </c>
      <c r="E245" s="282" t="s">
        <v>1</v>
      </c>
      <c r="F245" s="283" t="s">
        <v>214</v>
      </c>
      <c r="G245" s="281"/>
      <c r="H245" s="284">
        <v>706.0809999999999</v>
      </c>
      <c r="I245" s="285"/>
      <c r="J245" s="281"/>
      <c r="K245" s="281"/>
      <c r="L245" s="286"/>
      <c r="M245" s="287"/>
      <c r="N245" s="288"/>
      <c r="O245" s="288"/>
      <c r="P245" s="288"/>
      <c r="Q245" s="288"/>
      <c r="R245" s="288"/>
      <c r="S245" s="288"/>
      <c r="T245" s="28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90" t="s">
        <v>208</v>
      </c>
      <c r="AU245" s="290" t="s">
        <v>89</v>
      </c>
      <c r="AV245" s="14" t="s">
        <v>150</v>
      </c>
      <c r="AW245" s="14" t="s">
        <v>35</v>
      </c>
      <c r="AX245" s="14" t="s">
        <v>87</v>
      </c>
      <c r="AY245" s="290" t="s">
        <v>134</v>
      </c>
    </row>
    <row r="246" s="2" customFormat="1" ht="16.5" customHeight="1">
      <c r="A246" s="39"/>
      <c r="B246" s="40"/>
      <c r="C246" s="291" t="s">
        <v>420</v>
      </c>
      <c r="D246" s="291" t="s">
        <v>286</v>
      </c>
      <c r="E246" s="292" t="s">
        <v>421</v>
      </c>
      <c r="F246" s="293" t="s">
        <v>422</v>
      </c>
      <c r="G246" s="294" t="s">
        <v>203</v>
      </c>
      <c r="H246" s="295">
        <v>713.14200000000005</v>
      </c>
      <c r="I246" s="296"/>
      <c r="J246" s="297">
        <f>ROUND(I246*H246,2)</f>
        <v>0</v>
      </c>
      <c r="K246" s="293" t="s">
        <v>139</v>
      </c>
      <c r="L246" s="298"/>
      <c r="M246" s="299" t="s">
        <v>1</v>
      </c>
      <c r="N246" s="300" t="s">
        <v>44</v>
      </c>
      <c r="O246" s="92"/>
      <c r="P246" s="250">
        <f>O246*H246</f>
        <v>0</v>
      </c>
      <c r="Q246" s="250">
        <v>0.13100000000000001</v>
      </c>
      <c r="R246" s="250">
        <f>Q246*H246</f>
        <v>93.421602000000007</v>
      </c>
      <c r="S246" s="250">
        <v>0</v>
      </c>
      <c r="T246" s="25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2" t="s">
        <v>172</v>
      </c>
      <c r="AT246" s="252" t="s">
        <v>286</v>
      </c>
      <c r="AU246" s="252" t="s">
        <v>89</v>
      </c>
      <c r="AY246" s="18" t="s">
        <v>134</v>
      </c>
      <c r="BE246" s="253">
        <f>IF(N246="základní",J246,0)</f>
        <v>0</v>
      </c>
      <c r="BF246" s="253">
        <f>IF(N246="snížená",J246,0)</f>
        <v>0</v>
      </c>
      <c r="BG246" s="253">
        <f>IF(N246="zákl. přenesená",J246,0)</f>
        <v>0</v>
      </c>
      <c r="BH246" s="253">
        <f>IF(N246="sníž. přenesená",J246,0)</f>
        <v>0</v>
      </c>
      <c r="BI246" s="253">
        <f>IF(N246="nulová",J246,0)</f>
        <v>0</v>
      </c>
      <c r="BJ246" s="18" t="s">
        <v>87</v>
      </c>
      <c r="BK246" s="253">
        <f>ROUND(I246*H246,2)</f>
        <v>0</v>
      </c>
      <c r="BL246" s="18" t="s">
        <v>150</v>
      </c>
      <c r="BM246" s="252" t="s">
        <v>423</v>
      </c>
    </row>
    <row r="247" s="13" customFormat="1">
      <c r="A247" s="13"/>
      <c r="B247" s="268"/>
      <c r="C247" s="269"/>
      <c r="D247" s="270" t="s">
        <v>208</v>
      </c>
      <c r="E247" s="269"/>
      <c r="F247" s="272" t="s">
        <v>424</v>
      </c>
      <c r="G247" s="269"/>
      <c r="H247" s="273">
        <v>713.14200000000005</v>
      </c>
      <c r="I247" s="274"/>
      <c r="J247" s="269"/>
      <c r="K247" s="269"/>
      <c r="L247" s="275"/>
      <c r="M247" s="276"/>
      <c r="N247" s="277"/>
      <c r="O247" s="277"/>
      <c r="P247" s="277"/>
      <c r="Q247" s="277"/>
      <c r="R247" s="277"/>
      <c r="S247" s="277"/>
      <c r="T247" s="27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9" t="s">
        <v>208</v>
      </c>
      <c r="AU247" s="279" t="s">
        <v>89</v>
      </c>
      <c r="AV247" s="13" t="s">
        <v>89</v>
      </c>
      <c r="AW247" s="13" t="s">
        <v>4</v>
      </c>
      <c r="AX247" s="13" t="s">
        <v>87</v>
      </c>
      <c r="AY247" s="279" t="s">
        <v>134</v>
      </c>
    </row>
    <row r="248" s="2" customFormat="1" ht="21.75" customHeight="1">
      <c r="A248" s="39"/>
      <c r="B248" s="40"/>
      <c r="C248" s="241" t="s">
        <v>425</v>
      </c>
      <c r="D248" s="241" t="s">
        <v>135</v>
      </c>
      <c r="E248" s="242" t="s">
        <v>426</v>
      </c>
      <c r="F248" s="243" t="s">
        <v>427</v>
      </c>
      <c r="G248" s="244" t="s">
        <v>203</v>
      </c>
      <c r="H248" s="245">
        <v>41.655999999999999</v>
      </c>
      <c r="I248" s="246"/>
      <c r="J248" s="247">
        <f>ROUND(I248*H248,2)</f>
        <v>0</v>
      </c>
      <c r="K248" s="243" t="s">
        <v>139</v>
      </c>
      <c r="L248" s="45"/>
      <c r="M248" s="248" t="s">
        <v>1</v>
      </c>
      <c r="N248" s="249" t="s">
        <v>44</v>
      </c>
      <c r="O248" s="92"/>
      <c r="P248" s="250">
        <f>O248*H248</f>
        <v>0</v>
      </c>
      <c r="Q248" s="250">
        <v>0.10362</v>
      </c>
      <c r="R248" s="250">
        <f>Q248*H248</f>
        <v>4.3163947199999999</v>
      </c>
      <c r="S248" s="250">
        <v>0</v>
      </c>
      <c r="T248" s="25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2" t="s">
        <v>150</v>
      </c>
      <c r="AT248" s="252" t="s">
        <v>135</v>
      </c>
      <c r="AU248" s="252" t="s">
        <v>89</v>
      </c>
      <c r="AY248" s="18" t="s">
        <v>134</v>
      </c>
      <c r="BE248" s="253">
        <f>IF(N248="základní",J248,0)</f>
        <v>0</v>
      </c>
      <c r="BF248" s="253">
        <f>IF(N248="snížená",J248,0)</f>
        <v>0</v>
      </c>
      <c r="BG248" s="253">
        <f>IF(N248="zákl. přenesená",J248,0)</f>
        <v>0</v>
      </c>
      <c r="BH248" s="253">
        <f>IF(N248="sníž. přenesená",J248,0)</f>
        <v>0</v>
      </c>
      <c r="BI248" s="253">
        <f>IF(N248="nulová",J248,0)</f>
        <v>0</v>
      </c>
      <c r="BJ248" s="18" t="s">
        <v>87</v>
      </c>
      <c r="BK248" s="253">
        <f>ROUND(I248*H248,2)</f>
        <v>0</v>
      </c>
      <c r="BL248" s="18" t="s">
        <v>150</v>
      </c>
      <c r="BM248" s="252" t="s">
        <v>428</v>
      </c>
    </row>
    <row r="249" s="15" customFormat="1">
      <c r="A249" s="15"/>
      <c r="B249" s="301"/>
      <c r="C249" s="302"/>
      <c r="D249" s="270" t="s">
        <v>208</v>
      </c>
      <c r="E249" s="303" t="s">
        <v>1</v>
      </c>
      <c r="F249" s="304" t="s">
        <v>372</v>
      </c>
      <c r="G249" s="302"/>
      <c r="H249" s="303" t="s">
        <v>1</v>
      </c>
      <c r="I249" s="305"/>
      <c r="J249" s="302"/>
      <c r="K249" s="302"/>
      <c r="L249" s="306"/>
      <c r="M249" s="307"/>
      <c r="N249" s="308"/>
      <c r="O249" s="308"/>
      <c r="P249" s="308"/>
      <c r="Q249" s="308"/>
      <c r="R249" s="308"/>
      <c r="S249" s="308"/>
      <c r="T249" s="30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10" t="s">
        <v>208</v>
      </c>
      <c r="AU249" s="310" t="s">
        <v>89</v>
      </c>
      <c r="AV249" s="15" t="s">
        <v>87</v>
      </c>
      <c r="AW249" s="15" t="s">
        <v>35</v>
      </c>
      <c r="AX249" s="15" t="s">
        <v>79</v>
      </c>
      <c r="AY249" s="310" t="s">
        <v>134</v>
      </c>
    </row>
    <row r="250" s="13" customFormat="1">
      <c r="A250" s="13"/>
      <c r="B250" s="268"/>
      <c r="C250" s="269"/>
      <c r="D250" s="270" t="s">
        <v>208</v>
      </c>
      <c r="E250" s="271" t="s">
        <v>1</v>
      </c>
      <c r="F250" s="272" t="s">
        <v>429</v>
      </c>
      <c r="G250" s="269"/>
      <c r="H250" s="273">
        <v>20.827999999999999</v>
      </c>
      <c r="I250" s="274"/>
      <c r="J250" s="269"/>
      <c r="K250" s="269"/>
      <c r="L250" s="275"/>
      <c r="M250" s="276"/>
      <c r="N250" s="277"/>
      <c r="O250" s="277"/>
      <c r="P250" s="277"/>
      <c r="Q250" s="277"/>
      <c r="R250" s="277"/>
      <c r="S250" s="277"/>
      <c r="T250" s="27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9" t="s">
        <v>208</v>
      </c>
      <c r="AU250" s="279" t="s">
        <v>89</v>
      </c>
      <c r="AV250" s="13" t="s">
        <v>89</v>
      </c>
      <c r="AW250" s="13" t="s">
        <v>35</v>
      </c>
      <c r="AX250" s="13" t="s">
        <v>79</v>
      </c>
      <c r="AY250" s="279" t="s">
        <v>134</v>
      </c>
    </row>
    <row r="251" s="13" customFormat="1">
      <c r="A251" s="13"/>
      <c r="B251" s="268"/>
      <c r="C251" s="269"/>
      <c r="D251" s="270" t="s">
        <v>208</v>
      </c>
      <c r="E251" s="271" t="s">
        <v>1</v>
      </c>
      <c r="F251" s="272" t="s">
        <v>430</v>
      </c>
      <c r="G251" s="269"/>
      <c r="H251" s="273">
        <v>20.827999999999999</v>
      </c>
      <c r="I251" s="274"/>
      <c r="J251" s="269"/>
      <c r="K251" s="269"/>
      <c r="L251" s="275"/>
      <c r="M251" s="276"/>
      <c r="N251" s="277"/>
      <c r="O251" s="277"/>
      <c r="P251" s="277"/>
      <c r="Q251" s="277"/>
      <c r="R251" s="277"/>
      <c r="S251" s="277"/>
      <c r="T251" s="27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9" t="s">
        <v>208</v>
      </c>
      <c r="AU251" s="279" t="s">
        <v>89</v>
      </c>
      <c r="AV251" s="13" t="s">
        <v>89</v>
      </c>
      <c r="AW251" s="13" t="s">
        <v>35</v>
      </c>
      <c r="AX251" s="13" t="s">
        <v>79</v>
      </c>
      <c r="AY251" s="279" t="s">
        <v>134</v>
      </c>
    </row>
    <row r="252" s="14" customFormat="1">
      <c r="A252" s="14"/>
      <c r="B252" s="280"/>
      <c r="C252" s="281"/>
      <c r="D252" s="270" t="s">
        <v>208</v>
      </c>
      <c r="E252" s="282" t="s">
        <v>1</v>
      </c>
      <c r="F252" s="283" t="s">
        <v>214</v>
      </c>
      <c r="G252" s="281"/>
      <c r="H252" s="284">
        <v>41.655999999999999</v>
      </c>
      <c r="I252" s="285"/>
      <c r="J252" s="281"/>
      <c r="K252" s="281"/>
      <c r="L252" s="286"/>
      <c r="M252" s="287"/>
      <c r="N252" s="288"/>
      <c r="O252" s="288"/>
      <c r="P252" s="288"/>
      <c r="Q252" s="288"/>
      <c r="R252" s="288"/>
      <c r="S252" s="288"/>
      <c r="T252" s="28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90" t="s">
        <v>208</v>
      </c>
      <c r="AU252" s="290" t="s">
        <v>89</v>
      </c>
      <c r="AV252" s="14" t="s">
        <v>150</v>
      </c>
      <c r="AW252" s="14" t="s">
        <v>35</v>
      </c>
      <c r="AX252" s="14" t="s">
        <v>87</v>
      </c>
      <c r="AY252" s="290" t="s">
        <v>134</v>
      </c>
    </row>
    <row r="253" s="2" customFormat="1" ht="21.75" customHeight="1">
      <c r="A253" s="39"/>
      <c r="B253" s="40"/>
      <c r="C253" s="291" t="s">
        <v>431</v>
      </c>
      <c r="D253" s="291" t="s">
        <v>286</v>
      </c>
      <c r="E253" s="292" t="s">
        <v>432</v>
      </c>
      <c r="F253" s="293" t="s">
        <v>433</v>
      </c>
      <c r="G253" s="294" t="s">
        <v>203</v>
      </c>
      <c r="H253" s="295">
        <v>21.452999999999999</v>
      </c>
      <c r="I253" s="296"/>
      <c r="J253" s="297">
        <f>ROUND(I253*H253,2)</f>
        <v>0</v>
      </c>
      <c r="K253" s="293" t="s">
        <v>139</v>
      </c>
      <c r="L253" s="298"/>
      <c r="M253" s="299" t="s">
        <v>1</v>
      </c>
      <c r="N253" s="300" t="s">
        <v>44</v>
      </c>
      <c r="O253" s="92"/>
      <c r="P253" s="250">
        <f>O253*H253</f>
        <v>0</v>
      </c>
      <c r="Q253" s="250">
        <v>0.17499999999999999</v>
      </c>
      <c r="R253" s="250">
        <f>Q253*H253</f>
        <v>3.7542749999999998</v>
      </c>
      <c r="S253" s="250">
        <v>0</v>
      </c>
      <c r="T253" s="25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2" t="s">
        <v>172</v>
      </c>
      <c r="AT253" s="252" t="s">
        <v>286</v>
      </c>
      <c r="AU253" s="252" t="s">
        <v>89</v>
      </c>
      <c r="AY253" s="18" t="s">
        <v>134</v>
      </c>
      <c r="BE253" s="253">
        <f>IF(N253="základní",J253,0)</f>
        <v>0</v>
      </c>
      <c r="BF253" s="253">
        <f>IF(N253="snížená",J253,0)</f>
        <v>0</v>
      </c>
      <c r="BG253" s="253">
        <f>IF(N253="zákl. přenesená",J253,0)</f>
        <v>0</v>
      </c>
      <c r="BH253" s="253">
        <f>IF(N253="sníž. přenesená",J253,0)</f>
        <v>0</v>
      </c>
      <c r="BI253" s="253">
        <f>IF(N253="nulová",J253,0)</f>
        <v>0</v>
      </c>
      <c r="BJ253" s="18" t="s">
        <v>87</v>
      </c>
      <c r="BK253" s="253">
        <f>ROUND(I253*H253,2)</f>
        <v>0</v>
      </c>
      <c r="BL253" s="18" t="s">
        <v>150</v>
      </c>
      <c r="BM253" s="252" t="s">
        <v>434</v>
      </c>
    </row>
    <row r="254" s="13" customFormat="1">
      <c r="A254" s="13"/>
      <c r="B254" s="268"/>
      <c r="C254" s="269"/>
      <c r="D254" s="270" t="s">
        <v>208</v>
      </c>
      <c r="E254" s="269"/>
      <c r="F254" s="272" t="s">
        <v>435</v>
      </c>
      <c r="G254" s="269"/>
      <c r="H254" s="273">
        <v>21.452999999999999</v>
      </c>
      <c r="I254" s="274"/>
      <c r="J254" s="269"/>
      <c r="K254" s="269"/>
      <c r="L254" s="275"/>
      <c r="M254" s="276"/>
      <c r="N254" s="277"/>
      <c r="O254" s="277"/>
      <c r="P254" s="277"/>
      <c r="Q254" s="277"/>
      <c r="R254" s="277"/>
      <c r="S254" s="277"/>
      <c r="T254" s="27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9" t="s">
        <v>208</v>
      </c>
      <c r="AU254" s="279" t="s">
        <v>89</v>
      </c>
      <c r="AV254" s="13" t="s">
        <v>89</v>
      </c>
      <c r="AW254" s="13" t="s">
        <v>4</v>
      </c>
      <c r="AX254" s="13" t="s">
        <v>87</v>
      </c>
      <c r="AY254" s="279" t="s">
        <v>134</v>
      </c>
    </row>
    <row r="255" s="2" customFormat="1" ht="21.75" customHeight="1">
      <c r="A255" s="39"/>
      <c r="B255" s="40"/>
      <c r="C255" s="291" t="s">
        <v>436</v>
      </c>
      <c r="D255" s="291" t="s">
        <v>286</v>
      </c>
      <c r="E255" s="292" t="s">
        <v>437</v>
      </c>
      <c r="F255" s="293" t="s">
        <v>438</v>
      </c>
      <c r="G255" s="294" t="s">
        <v>164</v>
      </c>
      <c r="H255" s="295">
        <v>105.181</v>
      </c>
      <c r="I255" s="296"/>
      <c r="J255" s="297">
        <f>ROUND(I255*H255,2)</f>
        <v>0</v>
      </c>
      <c r="K255" s="293" t="s">
        <v>139</v>
      </c>
      <c r="L255" s="298"/>
      <c r="M255" s="299" t="s">
        <v>1</v>
      </c>
      <c r="N255" s="300" t="s">
        <v>44</v>
      </c>
      <c r="O255" s="92"/>
      <c r="P255" s="250">
        <f>O255*H255</f>
        <v>0</v>
      </c>
      <c r="Q255" s="250">
        <v>0.025999999999999999</v>
      </c>
      <c r="R255" s="250">
        <f>Q255*H255</f>
        <v>2.7347059999999996</v>
      </c>
      <c r="S255" s="250">
        <v>0</v>
      </c>
      <c r="T255" s="25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52" t="s">
        <v>172</v>
      </c>
      <c r="AT255" s="252" t="s">
        <v>286</v>
      </c>
      <c r="AU255" s="252" t="s">
        <v>89</v>
      </c>
      <c r="AY255" s="18" t="s">
        <v>134</v>
      </c>
      <c r="BE255" s="253">
        <f>IF(N255="základní",J255,0)</f>
        <v>0</v>
      </c>
      <c r="BF255" s="253">
        <f>IF(N255="snížená",J255,0)</f>
        <v>0</v>
      </c>
      <c r="BG255" s="253">
        <f>IF(N255="zákl. přenesená",J255,0)</f>
        <v>0</v>
      </c>
      <c r="BH255" s="253">
        <f>IF(N255="sníž. přenesená",J255,0)</f>
        <v>0</v>
      </c>
      <c r="BI255" s="253">
        <f>IF(N255="nulová",J255,0)</f>
        <v>0</v>
      </c>
      <c r="BJ255" s="18" t="s">
        <v>87</v>
      </c>
      <c r="BK255" s="253">
        <f>ROUND(I255*H255,2)</f>
        <v>0</v>
      </c>
      <c r="BL255" s="18" t="s">
        <v>150</v>
      </c>
      <c r="BM255" s="252" t="s">
        <v>439</v>
      </c>
    </row>
    <row r="256" s="13" customFormat="1">
      <c r="A256" s="13"/>
      <c r="B256" s="268"/>
      <c r="C256" s="269"/>
      <c r="D256" s="270" t="s">
        <v>208</v>
      </c>
      <c r="E256" s="271" t="s">
        <v>1</v>
      </c>
      <c r="F256" s="272" t="s">
        <v>440</v>
      </c>
      <c r="G256" s="269"/>
      <c r="H256" s="273">
        <v>104.14</v>
      </c>
      <c r="I256" s="274"/>
      <c r="J256" s="269"/>
      <c r="K256" s="269"/>
      <c r="L256" s="275"/>
      <c r="M256" s="276"/>
      <c r="N256" s="277"/>
      <c r="O256" s="277"/>
      <c r="P256" s="277"/>
      <c r="Q256" s="277"/>
      <c r="R256" s="277"/>
      <c r="S256" s="277"/>
      <c r="T256" s="27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9" t="s">
        <v>208</v>
      </c>
      <c r="AU256" s="279" t="s">
        <v>89</v>
      </c>
      <c r="AV256" s="13" t="s">
        <v>89</v>
      </c>
      <c r="AW256" s="13" t="s">
        <v>35</v>
      </c>
      <c r="AX256" s="13" t="s">
        <v>87</v>
      </c>
      <c r="AY256" s="279" t="s">
        <v>134</v>
      </c>
    </row>
    <row r="257" s="13" customFormat="1">
      <c r="A257" s="13"/>
      <c r="B257" s="268"/>
      <c r="C257" s="269"/>
      <c r="D257" s="270" t="s">
        <v>208</v>
      </c>
      <c r="E257" s="269"/>
      <c r="F257" s="272" t="s">
        <v>441</v>
      </c>
      <c r="G257" s="269"/>
      <c r="H257" s="273">
        <v>105.181</v>
      </c>
      <c r="I257" s="274"/>
      <c r="J257" s="269"/>
      <c r="K257" s="269"/>
      <c r="L257" s="275"/>
      <c r="M257" s="276"/>
      <c r="N257" s="277"/>
      <c r="O257" s="277"/>
      <c r="P257" s="277"/>
      <c r="Q257" s="277"/>
      <c r="R257" s="277"/>
      <c r="S257" s="277"/>
      <c r="T257" s="27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9" t="s">
        <v>208</v>
      </c>
      <c r="AU257" s="279" t="s">
        <v>89</v>
      </c>
      <c r="AV257" s="13" t="s">
        <v>89</v>
      </c>
      <c r="AW257" s="13" t="s">
        <v>4</v>
      </c>
      <c r="AX257" s="13" t="s">
        <v>87</v>
      </c>
      <c r="AY257" s="279" t="s">
        <v>134</v>
      </c>
    </row>
    <row r="258" s="2" customFormat="1" ht="21.75" customHeight="1">
      <c r="A258" s="39"/>
      <c r="B258" s="40"/>
      <c r="C258" s="241" t="s">
        <v>442</v>
      </c>
      <c r="D258" s="241" t="s">
        <v>135</v>
      </c>
      <c r="E258" s="242" t="s">
        <v>443</v>
      </c>
      <c r="F258" s="243" t="s">
        <v>444</v>
      </c>
      <c r="G258" s="244" t="s">
        <v>203</v>
      </c>
      <c r="H258" s="245">
        <v>37.624000000000002</v>
      </c>
      <c r="I258" s="246"/>
      <c r="J258" s="247">
        <f>ROUND(I258*H258,2)</f>
        <v>0</v>
      </c>
      <c r="K258" s="243" t="s">
        <v>139</v>
      </c>
      <c r="L258" s="45"/>
      <c r="M258" s="248" t="s">
        <v>1</v>
      </c>
      <c r="N258" s="249" t="s">
        <v>44</v>
      </c>
      <c r="O258" s="92"/>
      <c r="P258" s="250">
        <f>O258*H258</f>
        <v>0</v>
      </c>
      <c r="Q258" s="250">
        <v>0.10362</v>
      </c>
      <c r="R258" s="250">
        <f>Q258*H258</f>
        <v>3.8985988800000002</v>
      </c>
      <c r="S258" s="250">
        <v>0</v>
      </c>
      <c r="T258" s="25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2" t="s">
        <v>150</v>
      </c>
      <c r="AT258" s="252" t="s">
        <v>135</v>
      </c>
      <c r="AU258" s="252" t="s">
        <v>89</v>
      </c>
      <c r="AY258" s="18" t="s">
        <v>134</v>
      </c>
      <c r="BE258" s="253">
        <f>IF(N258="základní",J258,0)</f>
        <v>0</v>
      </c>
      <c r="BF258" s="253">
        <f>IF(N258="snížená",J258,0)</f>
        <v>0</v>
      </c>
      <c r="BG258" s="253">
        <f>IF(N258="zákl. přenesená",J258,0)</f>
        <v>0</v>
      </c>
      <c r="BH258" s="253">
        <f>IF(N258="sníž. přenesená",J258,0)</f>
        <v>0</v>
      </c>
      <c r="BI258" s="253">
        <f>IF(N258="nulová",J258,0)</f>
        <v>0</v>
      </c>
      <c r="BJ258" s="18" t="s">
        <v>87</v>
      </c>
      <c r="BK258" s="253">
        <f>ROUND(I258*H258,2)</f>
        <v>0</v>
      </c>
      <c r="BL258" s="18" t="s">
        <v>150</v>
      </c>
      <c r="BM258" s="252" t="s">
        <v>445</v>
      </c>
    </row>
    <row r="259" s="15" customFormat="1">
      <c r="A259" s="15"/>
      <c r="B259" s="301"/>
      <c r="C259" s="302"/>
      <c r="D259" s="270" t="s">
        <v>208</v>
      </c>
      <c r="E259" s="303" t="s">
        <v>1</v>
      </c>
      <c r="F259" s="304" t="s">
        <v>372</v>
      </c>
      <c r="G259" s="302"/>
      <c r="H259" s="303" t="s">
        <v>1</v>
      </c>
      <c r="I259" s="305"/>
      <c r="J259" s="302"/>
      <c r="K259" s="302"/>
      <c r="L259" s="306"/>
      <c r="M259" s="307"/>
      <c r="N259" s="308"/>
      <c r="O259" s="308"/>
      <c r="P259" s="308"/>
      <c r="Q259" s="308"/>
      <c r="R259" s="308"/>
      <c r="S259" s="308"/>
      <c r="T259" s="30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310" t="s">
        <v>208</v>
      </c>
      <c r="AU259" s="310" t="s">
        <v>89</v>
      </c>
      <c r="AV259" s="15" t="s">
        <v>87</v>
      </c>
      <c r="AW259" s="15" t="s">
        <v>35</v>
      </c>
      <c r="AX259" s="15" t="s">
        <v>79</v>
      </c>
      <c r="AY259" s="310" t="s">
        <v>134</v>
      </c>
    </row>
    <row r="260" s="13" customFormat="1">
      <c r="A260" s="13"/>
      <c r="B260" s="268"/>
      <c r="C260" s="269"/>
      <c r="D260" s="270" t="s">
        <v>208</v>
      </c>
      <c r="E260" s="271" t="s">
        <v>1</v>
      </c>
      <c r="F260" s="272" t="s">
        <v>446</v>
      </c>
      <c r="G260" s="269"/>
      <c r="H260" s="273">
        <v>79.280000000000001</v>
      </c>
      <c r="I260" s="274"/>
      <c r="J260" s="269"/>
      <c r="K260" s="269"/>
      <c r="L260" s="275"/>
      <c r="M260" s="276"/>
      <c r="N260" s="277"/>
      <c r="O260" s="277"/>
      <c r="P260" s="277"/>
      <c r="Q260" s="277"/>
      <c r="R260" s="277"/>
      <c r="S260" s="277"/>
      <c r="T260" s="27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9" t="s">
        <v>208</v>
      </c>
      <c r="AU260" s="279" t="s">
        <v>89</v>
      </c>
      <c r="AV260" s="13" t="s">
        <v>89</v>
      </c>
      <c r="AW260" s="13" t="s">
        <v>35</v>
      </c>
      <c r="AX260" s="13" t="s">
        <v>79</v>
      </c>
      <c r="AY260" s="279" t="s">
        <v>134</v>
      </c>
    </row>
    <row r="261" s="13" customFormat="1">
      <c r="A261" s="13"/>
      <c r="B261" s="268"/>
      <c r="C261" s="269"/>
      <c r="D261" s="270" t="s">
        <v>208</v>
      </c>
      <c r="E261" s="271" t="s">
        <v>1</v>
      </c>
      <c r="F261" s="272" t="s">
        <v>447</v>
      </c>
      <c r="G261" s="269"/>
      <c r="H261" s="273">
        <v>-41.655999999999999</v>
      </c>
      <c r="I261" s="274"/>
      <c r="J261" s="269"/>
      <c r="K261" s="269"/>
      <c r="L261" s="275"/>
      <c r="M261" s="276"/>
      <c r="N261" s="277"/>
      <c r="O261" s="277"/>
      <c r="P261" s="277"/>
      <c r="Q261" s="277"/>
      <c r="R261" s="277"/>
      <c r="S261" s="277"/>
      <c r="T261" s="27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9" t="s">
        <v>208</v>
      </c>
      <c r="AU261" s="279" t="s">
        <v>89</v>
      </c>
      <c r="AV261" s="13" t="s">
        <v>89</v>
      </c>
      <c r="AW261" s="13" t="s">
        <v>35</v>
      </c>
      <c r="AX261" s="13" t="s">
        <v>79</v>
      </c>
      <c r="AY261" s="279" t="s">
        <v>134</v>
      </c>
    </row>
    <row r="262" s="14" customFormat="1">
      <c r="A262" s="14"/>
      <c r="B262" s="280"/>
      <c r="C262" s="281"/>
      <c r="D262" s="270" t="s">
        <v>208</v>
      </c>
      <c r="E262" s="282" t="s">
        <v>1</v>
      </c>
      <c r="F262" s="283" t="s">
        <v>214</v>
      </c>
      <c r="G262" s="281"/>
      <c r="H262" s="284">
        <v>37.624000000000002</v>
      </c>
      <c r="I262" s="285"/>
      <c r="J262" s="281"/>
      <c r="K262" s="281"/>
      <c r="L262" s="286"/>
      <c r="M262" s="287"/>
      <c r="N262" s="288"/>
      <c r="O262" s="288"/>
      <c r="P262" s="288"/>
      <c r="Q262" s="288"/>
      <c r="R262" s="288"/>
      <c r="S262" s="288"/>
      <c r="T262" s="28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90" t="s">
        <v>208</v>
      </c>
      <c r="AU262" s="290" t="s">
        <v>89</v>
      </c>
      <c r="AV262" s="14" t="s">
        <v>150</v>
      </c>
      <c r="AW262" s="14" t="s">
        <v>35</v>
      </c>
      <c r="AX262" s="14" t="s">
        <v>87</v>
      </c>
      <c r="AY262" s="290" t="s">
        <v>134</v>
      </c>
    </row>
    <row r="263" s="2" customFormat="1" ht="16.5" customHeight="1">
      <c r="A263" s="39"/>
      <c r="B263" s="40"/>
      <c r="C263" s="291" t="s">
        <v>448</v>
      </c>
      <c r="D263" s="291" t="s">
        <v>286</v>
      </c>
      <c r="E263" s="292" t="s">
        <v>449</v>
      </c>
      <c r="F263" s="293" t="s">
        <v>450</v>
      </c>
      <c r="G263" s="294" t="s">
        <v>203</v>
      </c>
      <c r="H263" s="295">
        <v>38.753</v>
      </c>
      <c r="I263" s="296"/>
      <c r="J263" s="297">
        <f>ROUND(I263*H263,2)</f>
        <v>0</v>
      </c>
      <c r="K263" s="293" t="s">
        <v>139</v>
      </c>
      <c r="L263" s="298"/>
      <c r="M263" s="299" t="s">
        <v>1</v>
      </c>
      <c r="N263" s="300" t="s">
        <v>44</v>
      </c>
      <c r="O263" s="92"/>
      <c r="P263" s="250">
        <f>O263*H263</f>
        <v>0</v>
      </c>
      <c r="Q263" s="250">
        <v>0.17599999999999999</v>
      </c>
      <c r="R263" s="250">
        <f>Q263*H263</f>
        <v>6.8205279999999995</v>
      </c>
      <c r="S263" s="250">
        <v>0</v>
      </c>
      <c r="T263" s="25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2" t="s">
        <v>172</v>
      </c>
      <c r="AT263" s="252" t="s">
        <v>286</v>
      </c>
      <c r="AU263" s="252" t="s">
        <v>89</v>
      </c>
      <c r="AY263" s="18" t="s">
        <v>134</v>
      </c>
      <c r="BE263" s="253">
        <f>IF(N263="základní",J263,0)</f>
        <v>0</v>
      </c>
      <c r="BF263" s="253">
        <f>IF(N263="snížená",J263,0)</f>
        <v>0</v>
      </c>
      <c r="BG263" s="253">
        <f>IF(N263="zákl. přenesená",J263,0)</f>
        <v>0</v>
      </c>
      <c r="BH263" s="253">
        <f>IF(N263="sníž. přenesená",J263,0)</f>
        <v>0</v>
      </c>
      <c r="BI263" s="253">
        <f>IF(N263="nulová",J263,0)</f>
        <v>0</v>
      </c>
      <c r="BJ263" s="18" t="s">
        <v>87</v>
      </c>
      <c r="BK263" s="253">
        <f>ROUND(I263*H263,2)</f>
        <v>0</v>
      </c>
      <c r="BL263" s="18" t="s">
        <v>150</v>
      </c>
      <c r="BM263" s="252" t="s">
        <v>451</v>
      </c>
    </row>
    <row r="264" s="13" customFormat="1">
      <c r="A264" s="13"/>
      <c r="B264" s="268"/>
      <c r="C264" s="269"/>
      <c r="D264" s="270" t="s">
        <v>208</v>
      </c>
      <c r="E264" s="269"/>
      <c r="F264" s="272" t="s">
        <v>452</v>
      </c>
      <c r="G264" s="269"/>
      <c r="H264" s="273">
        <v>38.753</v>
      </c>
      <c r="I264" s="274"/>
      <c r="J264" s="269"/>
      <c r="K264" s="269"/>
      <c r="L264" s="275"/>
      <c r="M264" s="276"/>
      <c r="N264" s="277"/>
      <c r="O264" s="277"/>
      <c r="P264" s="277"/>
      <c r="Q264" s="277"/>
      <c r="R264" s="277"/>
      <c r="S264" s="277"/>
      <c r="T264" s="27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9" t="s">
        <v>208</v>
      </c>
      <c r="AU264" s="279" t="s">
        <v>89</v>
      </c>
      <c r="AV264" s="13" t="s">
        <v>89</v>
      </c>
      <c r="AW264" s="13" t="s">
        <v>4</v>
      </c>
      <c r="AX264" s="13" t="s">
        <v>87</v>
      </c>
      <c r="AY264" s="279" t="s">
        <v>134</v>
      </c>
    </row>
    <row r="265" s="11" customFormat="1" ht="22.8" customHeight="1">
      <c r="A265" s="11"/>
      <c r="B265" s="227"/>
      <c r="C265" s="228"/>
      <c r="D265" s="229" t="s">
        <v>78</v>
      </c>
      <c r="E265" s="266" t="s">
        <v>172</v>
      </c>
      <c r="F265" s="266" t="s">
        <v>453</v>
      </c>
      <c r="G265" s="228"/>
      <c r="H265" s="228"/>
      <c r="I265" s="231"/>
      <c r="J265" s="267">
        <f>BK265</f>
        <v>0</v>
      </c>
      <c r="K265" s="228"/>
      <c r="L265" s="233"/>
      <c r="M265" s="234"/>
      <c r="N265" s="235"/>
      <c r="O265" s="235"/>
      <c r="P265" s="236">
        <f>SUM(P266:P284)</f>
        <v>0</v>
      </c>
      <c r="Q265" s="235"/>
      <c r="R265" s="236">
        <f>SUM(R266:R284)</f>
        <v>10.51601</v>
      </c>
      <c r="S265" s="235"/>
      <c r="T265" s="237">
        <f>SUM(T266:T284)</f>
        <v>0</v>
      </c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R265" s="238" t="s">
        <v>87</v>
      </c>
      <c r="AT265" s="239" t="s">
        <v>78</v>
      </c>
      <c r="AU265" s="239" t="s">
        <v>87</v>
      </c>
      <c r="AY265" s="238" t="s">
        <v>134</v>
      </c>
      <c r="BK265" s="240">
        <f>SUM(BK266:BK284)</f>
        <v>0</v>
      </c>
    </row>
    <row r="266" s="2" customFormat="1" ht="21.75" customHeight="1">
      <c r="A266" s="39"/>
      <c r="B266" s="40"/>
      <c r="C266" s="241" t="s">
        <v>454</v>
      </c>
      <c r="D266" s="241" t="s">
        <v>135</v>
      </c>
      <c r="E266" s="242" t="s">
        <v>455</v>
      </c>
      <c r="F266" s="243" t="s">
        <v>456</v>
      </c>
      <c r="G266" s="244" t="s">
        <v>183</v>
      </c>
      <c r="H266" s="245">
        <v>77</v>
      </c>
      <c r="I266" s="246"/>
      <c r="J266" s="247">
        <f>ROUND(I266*H266,2)</f>
        <v>0</v>
      </c>
      <c r="K266" s="243" t="s">
        <v>139</v>
      </c>
      <c r="L266" s="45"/>
      <c r="M266" s="248" t="s">
        <v>1</v>
      </c>
      <c r="N266" s="249" t="s">
        <v>44</v>
      </c>
      <c r="O266" s="92"/>
      <c r="P266" s="250">
        <f>O266*H266</f>
        <v>0</v>
      </c>
      <c r="Q266" s="250">
        <v>0.01235</v>
      </c>
      <c r="R266" s="250">
        <f>Q266*H266</f>
        <v>0.95094999999999996</v>
      </c>
      <c r="S266" s="250">
        <v>0</v>
      </c>
      <c r="T266" s="25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2" t="s">
        <v>150</v>
      </c>
      <c r="AT266" s="252" t="s">
        <v>135</v>
      </c>
      <c r="AU266" s="252" t="s">
        <v>89</v>
      </c>
      <c r="AY266" s="18" t="s">
        <v>134</v>
      </c>
      <c r="BE266" s="253">
        <f>IF(N266="základní",J266,0)</f>
        <v>0</v>
      </c>
      <c r="BF266" s="253">
        <f>IF(N266="snížená",J266,0)</f>
        <v>0</v>
      </c>
      <c r="BG266" s="253">
        <f>IF(N266="zákl. přenesená",J266,0)</f>
        <v>0</v>
      </c>
      <c r="BH266" s="253">
        <f>IF(N266="sníž. přenesená",J266,0)</f>
        <v>0</v>
      </c>
      <c r="BI266" s="253">
        <f>IF(N266="nulová",J266,0)</f>
        <v>0</v>
      </c>
      <c r="BJ266" s="18" t="s">
        <v>87</v>
      </c>
      <c r="BK266" s="253">
        <f>ROUND(I266*H266,2)</f>
        <v>0</v>
      </c>
      <c r="BL266" s="18" t="s">
        <v>150</v>
      </c>
      <c r="BM266" s="252" t="s">
        <v>457</v>
      </c>
    </row>
    <row r="267" s="15" customFormat="1">
      <c r="A267" s="15"/>
      <c r="B267" s="301"/>
      <c r="C267" s="302"/>
      <c r="D267" s="270" t="s">
        <v>208</v>
      </c>
      <c r="E267" s="303" t="s">
        <v>1</v>
      </c>
      <c r="F267" s="304" t="s">
        <v>458</v>
      </c>
      <c r="G267" s="302"/>
      <c r="H267" s="303" t="s">
        <v>1</v>
      </c>
      <c r="I267" s="305"/>
      <c r="J267" s="302"/>
      <c r="K267" s="302"/>
      <c r="L267" s="306"/>
      <c r="M267" s="307"/>
      <c r="N267" s="308"/>
      <c r="O267" s="308"/>
      <c r="P267" s="308"/>
      <c r="Q267" s="308"/>
      <c r="R267" s="308"/>
      <c r="S267" s="308"/>
      <c r="T267" s="30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310" t="s">
        <v>208</v>
      </c>
      <c r="AU267" s="310" t="s">
        <v>89</v>
      </c>
      <c r="AV267" s="15" t="s">
        <v>87</v>
      </c>
      <c r="AW267" s="15" t="s">
        <v>35</v>
      </c>
      <c r="AX267" s="15" t="s">
        <v>79</v>
      </c>
      <c r="AY267" s="310" t="s">
        <v>134</v>
      </c>
    </row>
    <row r="268" s="13" customFormat="1">
      <c r="A268" s="13"/>
      <c r="B268" s="268"/>
      <c r="C268" s="269"/>
      <c r="D268" s="270" t="s">
        <v>208</v>
      </c>
      <c r="E268" s="271" t="s">
        <v>1</v>
      </c>
      <c r="F268" s="272" t="s">
        <v>459</v>
      </c>
      <c r="G268" s="269"/>
      <c r="H268" s="273">
        <v>56</v>
      </c>
      <c r="I268" s="274"/>
      <c r="J268" s="269"/>
      <c r="K268" s="269"/>
      <c r="L268" s="275"/>
      <c r="M268" s="276"/>
      <c r="N268" s="277"/>
      <c r="O268" s="277"/>
      <c r="P268" s="277"/>
      <c r="Q268" s="277"/>
      <c r="R268" s="277"/>
      <c r="S268" s="277"/>
      <c r="T268" s="27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9" t="s">
        <v>208</v>
      </c>
      <c r="AU268" s="279" t="s">
        <v>89</v>
      </c>
      <c r="AV268" s="13" t="s">
        <v>89</v>
      </c>
      <c r="AW268" s="13" t="s">
        <v>35</v>
      </c>
      <c r="AX268" s="13" t="s">
        <v>79</v>
      </c>
      <c r="AY268" s="279" t="s">
        <v>134</v>
      </c>
    </row>
    <row r="269" s="13" customFormat="1">
      <c r="A269" s="13"/>
      <c r="B269" s="268"/>
      <c r="C269" s="269"/>
      <c r="D269" s="270" t="s">
        <v>208</v>
      </c>
      <c r="E269" s="271" t="s">
        <v>1</v>
      </c>
      <c r="F269" s="272" t="s">
        <v>460</v>
      </c>
      <c r="G269" s="269"/>
      <c r="H269" s="273">
        <v>7</v>
      </c>
      <c r="I269" s="274"/>
      <c r="J269" s="269"/>
      <c r="K269" s="269"/>
      <c r="L269" s="275"/>
      <c r="M269" s="276"/>
      <c r="N269" s="277"/>
      <c r="O269" s="277"/>
      <c r="P269" s="277"/>
      <c r="Q269" s="277"/>
      <c r="R269" s="277"/>
      <c r="S269" s="277"/>
      <c r="T269" s="27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9" t="s">
        <v>208</v>
      </c>
      <c r="AU269" s="279" t="s">
        <v>89</v>
      </c>
      <c r="AV269" s="13" t="s">
        <v>89</v>
      </c>
      <c r="AW269" s="13" t="s">
        <v>35</v>
      </c>
      <c r="AX269" s="13" t="s">
        <v>79</v>
      </c>
      <c r="AY269" s="279" t="s">
        <v>134</v>
      </c>
    </row>
    <row r="270" s="13" customFormat="1">
      <c r="A270" s="13"/>
      <c r="B270" s="268"/>
      <c r="C270" s="269"/>
      <c r="D270" s="270" t="s">
        <v>208</v>
      </c>
      <c r="E270" s="271" t="s">
        <v>1</v>
      </c>
      <c r="F270" s="272" t="s">
        <v>461</v>
      </c>
      <c r="G270" s="269"/>
      <c r="H270" s="273">
        <v>14</v>
      </c>
      <c r="I270" s="274"/>
      <c r="J270" s="269"/>
      <c r="K270" s="269"/>
      <c r="L270" s="275"/>
      <c r="M270" s="276"/>
      <c r="N270" s="277"/>
      <c r="O270" s="277"/>
      <c r="P270" s="277"/>
      <c r="Q270" s="277"/>
      <c r="R270" s="277"/>
      <c r="S270" s="277"/>
      <c r="T270" s="27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9" t="s">
        <v>208</v>
      </c>
      <c r="AU270" s="279" t="s">
        <v>89</v>
      </c>
      <c r="AV270" s="13" t="s">
        <v>89</v>
      </c>
      <c r="AW270" s="13" t="s">
        <v>35</v>
      </c>
      <c r="AX270" s="13" t="s">
        <v>79</v>
      </c>
      <c r="AY270" s="279" t="s">
        <v>134</v>
      </c>
    </row>
    <row r="271" s="14" customFormat="1">
      <c r="A271" s="14"/>
      <c r="B271" s="280"/>
      <c r="C271" s="281"/>
      <c r="D271" s="270" t="s">
        <v>208</v>
      </c>
      <c r="E271" s="282" t="s">
        <v>1</v>
      </c>
      <c r="F271" s="283" t="s">
        <v>214</v>
      </c>
      <c r="G271" s="281"/>
      <c r="H271" s="284">
        <v>77</v>
      </c>
      <c r="I271" s="285"/>
      <c r="J271" s="281"/>
      <c r="K271" s="281"/>
      <c r="L271" s="286"/>
      <c r="M271" s="287"/>
      <c r="N271" s="288"/>
      <c r="O271" s="288"/>
      <c r="P271" s="288"/>
      <c r="Q271" s="288"/>
      <c r="R271" s="288"/>
      <c r="S271" s="288"/>
      <c r="T271" s="28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90" t="s">
        <v>208</v>
      </c>
      <c r="AU271" s="290" t="s">
        <v>89</v>
      </c>
      <c r="AV271" s="14" t="s">
        <v>150</v>
      </c>
      <c r="AW271" s="14" t="s">
        <v>35</v>
      </c>
      <c r="AX271" s="14" t="s">
        <v>87</v>
      </c>
      <c r="AY271" s="290" t="s">
        <v>134</v>
      </c>
    </row>
    <row r="272" s="2" customFormat="1" ht="21.75" customHeight="1">
      <c r="A272" s="39"/>
      <c r="B272" s="40"/>
      <c r="C272" s="241" t="s">
        <v>462</v>
      </c>
      <c r="D272" s="241" t="s">
        <v>135</v>
      </c>
      <c r="E272" s="242" t="s">
        <v>463</v>
      </c>
      <c r="F272" s="243" t="s">
        <v>464</v>
      </c>
      <c r="G272" s="244" t="s">
        <v>164</v>
      </c>
      <c r="H272" s="245">
        <v>1</v>
      </c>
      <c r="I272" s="246"/>
      <c r="J272" s="247">
        <f>ROUND(I272*H272,2)</f>
        <v>0</v>
      </c>
      <c r="K272" s="243" t="s">
        <v>139</v>
      </c>
      <c r="L272" s="45"/>
      <c r="M272" s="248" t="s">
        <v>1</v>
      </c>
      <c r="N272" s="249" t="s">
        <v>44</v>
      </c>
      <c r="O272" s="92"/>
      <c r="P272" s="250">
        <f>O272*H272</f>
        <v>0</v>
      </c>
      <c r="Q272" s="250">
        <v>0.02639</v>
      </c>
      <c r="R272" s="250">
        <f>Q272*H272</f>
        <v>0.02639</v>
      </c>
      <c r="S272" s="250">
        <v>0</v>
      </c>
      <c r="T272" s="25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2" t="s">
        <v>150</v>
      </c>
      <c r="AT272" s="252" t="s">
        <v>135</v>
      </c>
      <c r="AU272" s="252" t="s">
        <v>89</v>
      </c>
      <c r="AY272" s="18" t="s">
        <v>134</v>
      </c>
      <c r="BE272" s="253">
        <f>IF(N272="základní",J272,0)</f>
        <v>0</v>
      </c>
      <c r="BF272" s="253">
        <f>IF(N272="snížená",J272,0)</f>
        <v>0</v>
      </c>
      <c r="BG272" s="253">
        <f>IF(N272="zákl. přenesená",J272,0)</f>
        <v>0</v>
      </c>
      <c r="BH272" s="253">
        <f>IF(N272="sníž. přenesená",J272,0)</f>
        <v>0</v>
      </c>
      <c r="BI272" s="253">
        <f>IF(N272="nulová",J272,0)</f>
        <v>0</v>
      </c>
      <c r="BJ272" s="18" t="s">
        <v>87</v>
      </c>
      <c r="BK272" s="253">
        <f>ROUND(I272*H272,2)</f>
        <v>0</v>
      </c>
      <c r="BL272" s="18" t="s">
        <v>150</v>
      </c>
      <c r="BM272" s="252" t="s">
        <v>465</v>
      </c>
    </row>
    <row r="273" s="13" customFormat="1">
      <c r="A273" s="13"/>
      <c r="B273" s="268"/>
      <c r="C273" s="269"/>
      <c r="D273" s="270" t="s">
        <v>208</v>
      </c>
      <c r="E273" s="271" t="s">
        <v>1</v>
      </c>
      <c r="F273" s="272" t="s">
        <v>466</v>
      </c>
      <c r="G273" s="269"/>
      <c r="H273" s="273">
        <v>1</v>
      </c>
      <c r="I273" s="274"/>
      <c r="J273" s="269"/>
      <c r="K273" s="269"/>
      <c r="L273" s="275"/>
      <c r="M273" s="276"/>
      <c r="N273" s="277"/>
      <c r="O273" s="277"/>
      <c r="P273" s="277"/>
      <c r="Q273" s="277"/>
      <c r="R273" s="277"/>
      <c r="S273" s="277"/>
      <c r="T273" s="27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9" t="s">
        <v>208</v>
      </c>
      <c r="AU273" s="279" t="s">
        <v>89</v>
      </c>
      <c r="AV273" s="13" t="s">
        <v>89</v>
      </c>
      <c r="AW273" s="13" t="s">
        <v>35</v>
      </c>
      <c r="AX273" s="13" t="s">
        <v>87</v>
      </c>
      <c r="AY273" s="279" t="s">
        <v>134</v>
      </c>
    </row>
    <row r="274" s="2" customFormat="1" ht="21.75" customHeight="1">
      <c r="A274" s="39"/>
      <c r="B274" s="40"/>
      <c r="C274" s="241" t="s">
        <v>467</v>
      </c>
      <c r="D274" s="241" t="s">
        <v>135</v>
      </c>
      <c r="E274" s="242" t="s">
        <v>468</v>
      </c>
      <c r="F274" s="243" t="s">
        <v>469</v>
      </c>
      <c r="G274" s="244" t="s">
        <v>164</v>
      </c>
      <c r="H274" s="245">
        <v>9</v>
      </c>
      <c r="I274" s="246"/>
      <c r="J274" s="247">
        <f>ROUND(I274*H274,2)</f>
        <v>0</v>
      </c>
      <c r="K274" s="243" t="s">
        <v>139</v>
      </c>
      <c r="L274" s="45"/>
      <c r="M274" s="248" t="s">
        <v>1</v>
      </c>
      <c r="N274" s="249" t="s">
        <v>44</v>
      </c>
      <c r="O274" s="92"/>
      <c r="P274" s="250">
        <f>O274*H274</f>
        <v>0</v>
      </c>
      <c r="Q274" s="250">
        <v>0.34089999999999998</v>
      </c>
      <c r="R274" s="250">
        <f>Q274*H274</f>
        <v>3.0680999999999998</v>
      </c>
      <c r="S274" s="250">
        <v>0</v>
      </c>
      <c r="T274" s="25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2" t="s">
        <v>150</v>
      </c>
      <c r="AT274" s="252" t="s">
        <v>135</v>
      </c>
      <c r="AU274" s="252" t="s">
        <v>89</v>
      </c>
      <c r="AY274" s="18" t="s">
        <v>134</v>
      </c>
      <c r="BE274" s="253">
        <f>IF(N274="základní",J274,0)</f>
        <v>0</v>
      </c>
      <c r="BF274" s="253">
        <f>IF(N274="snížená",J274,0)</f>
        <v>0</v>
      </c>
      <c r="BG274" s="253">
        <f>IF(N274="zákl. přenesená",J274,0)</f>
        <v>0</v>
      </c>
      <c r="BH274" s="253">
        <f>IF(N274="sníž. přenesená",J274,0)</f>
        <v>0</v>
      </c>
      <c r="BI274" s="253">
        <f>IF(N274="nulová",J274,0)</f>
        <v>0</v>
      </c>
      <c r="BJ274" s="18" t="s">
        <v>87</v>
      </c>
      <c r="BK274" s="253">
        <f>ROUND(I274*H274,2)</f>
        <v>0</v>
      </c>
      <c r="BL274" s="18" t="s">
        <v>150</v>
      </c>
      <c r="BM274" s="252" t="s">
        <v>470</v>
      </c>
    </row>
    <row r="275" s="13" customFormat="1">
      <c r="A275" s="13"/>
      <c r="B275" s="268"/>
      <c r="C275" s="269"/>
      <c r="D275" s="270" t="s">
        <v>208</v>
      </c>
      <c r="E275" s="271" t="s">
        <v>1</v>
      </c>
      <c r="F275" s="272" t="s">
        <v>471</v>
      </c>
      <c r="G275" s="269"/>
      <c r="H275" s="273">
        <v>9</v>
      </c>
      <c r="I275" s="274"/>
      <c r="J275" s="269"/>
      <c r="K275" s="269"/>
      <c r="L275" s="275"/>
      <c r="M275" s="276"/>
      <c r="N275" s="277"/>
      <c r="O275" s="277"/>
      <c r="P275" s="277"/>
      <c r="Q275" s="277"/>
      <c r="R275" s="277"/>
      <c r="S275" s="277"/>
      <c r="T275" s="27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9" t="s">
        <v>208</v>
      </c>
      <c r="AU275" s="279" t="s">
        <v>89</v>
      </c>
      <c r="AV275" s="13" t="s">
        <v>89</v>
      </c>
      <c r="AW275" s="13" t="s">
        <v>35</v>
      </c>
      <c r="AX275" s="13" t="s">
        <v>87</v>
      </c>
      <c r="AY275" s="279" t="s">
        <v>134</v>
      </c>
    </row>
    <row r="276" s="2" customFormat="1" ht="21.75" customHeight="1">
      <c r="A276" s="39"/>
      <c r="B276" s="40"/>
      <c r="C276" s="291" t="s">
        <v>472</v>
      </c>
      <c r="D276" s="291" t="s">
        <v>286</v>
      </c>
      <c r="E276" s="292" t="s">
        <v>473</v>
      </c>
      <c r="F276" s="293" t="s">
        <v>474</v>
      </c>
      <c r="G276" s="294" t="s">
        <v>164</v>
      </c>
      <c r="H276" s="295">
        <v>9</v>
      </c>
      <c r="I276" s="296"/>
      <c r="J276" s="297">
        <f>ROUND(I276*H276,2)</f>
        <v>0</v>
      </c>
      <c r="K276" s="293" t="s">
        <v>139</v>
      </c>
      <c r="L276" s="298"/>
      <c r="M276" s="299" t="s">
        <v>1</v>
      </c>
      <c r="N276" s="300" t="s">
        <v>44</v>
      </c>
      <c r="O276" s="92"/>
      <c r="P276" s="250">
        <f>O276*H276</f>
        <v>0</v>
      </c>
      <c r="Q276" s="250">
        <v>0.027</v>
      </c>
      <c r="R276" s="250">
        <f>Q276*H276</f>
        <v>0.24299999999999999</v>
      </c>
      <c r="S276" s="250">
        <v>0</v>
      </c>
      <c r="T276" s="25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52" t="s">
        <v>172</v>
      </c>
      <c r="AT276" s="252" t="s">
        <v>286</v>
      </c>
      <c r="AU276" s="252" t="s">
        <v>89</v>
      </c>
      <c r="AY276" s="18" t="s">
        <v>134</v>
      </c>
      <c r="BE276" s="253">
        <f>IF(N276="základní",J276,0)</f>
        <v>0</v>
      </c>
      <c r="BF276" s="253">
        <f>IF(N276="snížená",J276,0)</f>
        <v>0</v>
      </c>
      <c r="BG276" s="253">
        <f>IF(N276="zákl. přenesená",J276,0)</f>
        <v>0</v>
      </c>
      <c r="BH276" s="253">
        <f>IF(N276="sníž. přenesená",J276,0)</f>
        <v>0</v>
      </c>
      <c r="BI276" s="253">
        <f>IF(N276="nulová",J276,0)</f>
        <v>0</v>
      </c>
      <c r="BJ276" s="18" t="s">
        <v>87</v>
      </c>
      <c r="BK276" s="253">
        <f>ROUND(I276*H276,2)</f>
        <v>0</v>
      </c>
      <c r="BL276" s="18" t="s">
        <v>150</v>
      </c>
      <c r="BM276" s="252" t="s">
        <v>475</v>
      </c>
    </row>
    <row r="277" s="2" customFormat="1" ht="16.5" customHeight="1">
      <c r="A277" s="39"/>
      <c r="B277" s="40"/>
      <c r="C277" s="291" t="s">
        <v>476</v>
      </c>
      <c r="D277" s="291" t="s">
        <v>286</v>
      </c>
      <c r="E277" s="292" t="s">
        <v>477</v>
      </c>
      <c r="F277" s="293" t="s">
        <v>478</v>
      </c>
      <c r="G277" s="294" t="s">
        <v>164</v>
      </c>
      <c r="H277" s="295">
        <v>9</v>
      </c>
      <c r="I277" s="296"/>
      <c r="J277" s="297">
        <f>ROUND(I277*H277,2)</f>
        <v>0</v>
      </c>
      <c r="K277" s="293" t="s">
        <v>139</v>
      </c>
      <c r="L277" s="298"/>
      <c r="M277" s="299" t="s">
        <v>1</v>
      </c>
      <c r="N277" s="300" t="s">
        <v>44</v>
      </c>
      <c r="O277" s="92"/>
      <c r="P277" s="250">
        <f>O277*H277</f>
        <v>0</v>
      </c>
      <c r="Q277" s="250">
        <v>0.111</v>
      </c>
      <c r="R277" s="250">
        <f>Q277*H277</f>
        <v>0.999</v>
      </c>
      <c r="S277" s="250">
        <v>0</v>
      </c>
      <c r="T277" s="25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2" t="s">
        <v>172</v>
      </c>
      <c r="AT277" s="252" t="s">
        <v>286</v>
      </c>
      <c r="AU277" s="252" t="s">
        <v>89</v>
      </c>
      <c r="AY277" s="18" t="s">
        <v>134</v>
      </c>
      <c r="BE277" s="253">
        <f>IF(N277="základní",J277,0)</f>
        <v>0</v>
      </c>
      <c r="BF277" s="253">
        <f>IF(N277="snížená",J277,0)</f>
        <v>0</v>
      </c>
      <c r="BG277" s="253">
        <f>IF(N277="zákl. přenesená",J277,0)</f>
        <v>0</v>
      </c>
      <c r="BH277" s="253">
        <f>IF(N277="sníž. přenesená",J277,0)</f>
        <v>0</v>
      </c>
      <c r="BI277" s="253">
        <f>IF(N277="nulová",J277,0)</f>
        <v>0</v>
      </c>
      <c r="BJ277" s="18" t="s">
        <v>87</v>
      </c>
      <c r="BK277" s="253">
        <f>ROUND(I277*H277,2)</f>
        <v>0</v>
      </c>
      <c r="BL277" s="18" t="s">
        <v>150</v>
      </c>
      <c r="BM277" s="252" t="s">
        <v>479</v>
      </c>
    </row>
    <row r="278" s="2" customFormat="1" ht="16.5" customHeight="1">
      <c r="A278" s="39"/>
      <c r="B278" s="40"/>
      <c r="C278" s="291" t="s">
        <v>480</v>
      </c>
      <c r="D278" s="291" t="s">
        <v>286</v>
      </c>
      <c r="E278" s="292" t="s">
        <v>481</v>
      </c>
      <c r="F278" s="293" t="s">
        <v>482</v>
      </c>
      <c r="G278" s="294" t="s">
        <v>164</v>
      </c>
      <c r="H278" s="295">
        <v>9</v>
      </c>
      <c r="I278" s="296"/>
      <c r="J278" s="297">
        <f>ROUND(I278*H278,2)</f>
        <v>0</v>
      </c>
      <c r="K278" s="293" t="s">
        <v>139</v>
      </c>
      <c r="L278" s="298"/>
      <c r="M278" s="299" t="s">
        <v>1</v>
      </c>
      <c r="N278" s="300" t="s">
        <v>44</v>
      </c>
      <c r="O278" s="92"/>
      <c r="P278" s="250">
        <f>O278*H278</f>
        <v>0</v>
      </c>
      <c r="Q278" s="250">
        <v>0.058000000000000003</v>
      </c>
      <c r="R278" s="250">
        <f>Q278*H278</f>
        <v>0.52200000000000002</v>
      </c>
      <c r="S278" s="250">
        <v>0</v>
      </c>
      <c r="T278" s="25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52" t="s">
        <v>172</v>
      </c>
      <c r="AT278" s="252" t="s">
        <v>286</v>
      </c>
      <c r="AU278" s="252" t="s">
        <v>89</v>
      </c>
      <c r="AY278" s="18" t="s">
        <v>134</v>
      </c>
      <c r="BE278" s="253">
        <f>IF(N278="základní",J278,0)</f>
        <v>0</v>
      </c>
      <c r="BF278" s="253">
        <f>IF(N278="snížená",J278,0)</f>
        <v>0</v>
      </c>
      <c r="BG278" s="253">
        <f>IF(N278="zákl. přenesená",J278,0)</f>
        <v>0</v>
      </c>
      <c r="BH278" s="253">
        <f>IF(N278="sníž. přenesená",J278,0)</f>
        <v>0</v>
      </c>
      <c r="BI278" s="253">
        <f>IF(N278="nulová",J278,0)</f>
        <v>0</v>
      </c>
      <c r="BJ278" s="18" t="s">
        <v>87</v>
      </c>
      <c r="BK278" s="253">
        <f>ROUND(I278*H278,2)</f>
        <v>0</v>
      </c>
      <c r="BL278" s="18" t="s">
        <v>150</v>
      </c>
      <c r="BM278" s="252" t="s">
        <v>483</v>
      </c>
    </row>
    <row r="279" s="2" customFormat="1" ht="21.75" customHeight="1">
      <c r="A279" s="39"/>
      <c r="B279" s="40"/>
      <c r="C279" s="291" t="s">
        <v>484</v>
      </c>
      <c r="D279" s="291" t="s">
        <v>286</v>
      </c>
      <c r="E279" s="292" t="s">
        <v>485</v>
      </c>
      <c r="F279" s="293" t="s">
        <v>486</v>
      </c>
      <c r="G279" s="294" t="s">
        <v>164</v>
      </c>
      <c r="H279" s="295">
        <v>9</v>
      </c>
      <c r="I279" s="296"/>
      <c r="J279" s="297">
        <f>ROUND(I279*H279,2)</f>
        <v>0</v>
      </c>
      <c r="K279" s="293" t="s">
        <v>139</v>
      </c>
      <c r="L279" s="298"/>
      <c r="M279" s="299" t="s">
        <v>1</v>
      </c>
      <c r="N279" s="300" t="s">
        <v>44</v>
      </c>
      <c r="O279" s="92"/>
      <c r="P279" s="250">
        <f>O279*H279</f>
        <v>0</v>
      </c>
      <c r="Q279" s="250">
        <v>0.17000000000000001</v>
      </c>
      <c r="R279" s="250">
        <f>Q279*H279</f>
        <v>1.53</v>
      </c>
      <c r="S279" s="250">
        <v>0</v>
      </c>
      <c r="T279" s="25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2" t="s">
        <v>172</v>
      </c>
      <c r="AT279" s="252" t="s">
        <v>286</v>
      </c>
      <c r="AU279" s="252" t="s">
        <v>89</v>
      </c>
      <c r="AY279" s="18" t="s">
        <v>134</v>
      </c>
      <c r="BE279" s="253">
        <f>IF(N279="základní",J279,0)</f>
        <v>0</v>
      </c>
      <c r="BF279" s="253">
        <f>IF(N279="snížená",J279,0)</f>
        <v>0</v>
      </c>
      <c r="BG279" s="253">
        <f>IF(N279="zákl. přenesená",J279,0)</f>
        <v>0</v>
      </c>
      <c r="BH279" s="253">
        <f>IF(N279="sníž. přenesená",J279,0)</f>
        <v>0</v>
      </c>
      <c r="BI279" s="253">
        <f>IF(N279="nulová",J279,0)</f>
        <v>0</v>
      </c>
      <c r="BJ279" s="18" t="s">
        <v>87</v>
      </c>
      <c r="BK279" s="253">
        <f>ROUND(I279*H279,2)</f>
        <v>0</v>
      </c>
      <c r="BL279" s="18" t="s">
        <v>150</v>
      </c>
      <c r="BM279" s="252" t="s">
        <v>487</v>
      </c>
    </row>
    <row r="280" s="2" customFormat="1" ht="21.75" customHeight="1">
      <c r="A280" s="39"/>
      <c r="B280" s="40"/>
      <c r="C280" s="291" t="s">
        <v>488</v>
      </c>
      <c r="D280" s="291" t="s">
        <v>286</v>
      </c>
      <c r="E280" s="292" t="s">
        <v>489</v>
      </c>
      <c r="F280" s="293" t="s">
        <v>490</v>
      </c>
      <c r="G280" s="294" t="s">
        <v>164</v>
      </c>
      <c r="H280" s="295">
        <v>9</v>
      </c>
      <c r="I280" s="296"/>
      <c r="J280" s="297">
        <f>ROUND(I280*H280,2)</f>
        <v>0</v>
      </c>
      <c r="K280" s="293" t="s">
        <v>139</v>
      </c>
      <c r="L280" s="298"/>
      <c r="M280" s="299" t="s">
        <v>1</v>
      </c>
      <c r="N280" s="300" t="s">
        <v>44</v>
      </c>
      <c r="O280" s="92"/>
      <c r="P280" s="250">
        <f>O280*H280</f>
        <v>0</v>
      </c>
      <c r="Q280" s="250">
        <v>0.071999999999999995</v>
      </c>
      <c r="R280" s="250">
        <f>Q280*H280</f>
        <v>0.64799999999999991</v>
      </c>
      <c r="S280" s="250">
        <v>0</v>
      </c>
      <c r="T280" s="25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2" t="s">
        <v>172</v>
      </c>
      <c r="AT280" s="252" t="s">
        <v>286</v>
      </c>
      <c r="AU280" s="252" t="s">
        <v>89</v>
      </c>
      <c r="AY280" s="18" t="s">
        <v>134</v>
      </c>
      <c r="BE280" s="253">
        <f>IF(N280="základní",J280,0)</f>
        <v>0</v>
      </c>
      <c r="BF280" s="253">
        <f>IF(N280="snížená",J280,0)</f>
        <v>0</v>
      </c>
      <c r="BG280" s="253">
        <f>IF(N280="zákl. přenesená",J280,0)</f>
        <v>0</v>
      </c>
      <c r="BH280" s="253">
        <f>IF(N280="sníž. přenesená",J280,0)</f>
        <v>0</v>
      </c>
      <c r="BI280" s="253">
        <f>IF(N280="nulová",J280,0)</f>
        <v>0</v>
      </c>
      <c r="BJ280" s="18" t="s">
        <v>87</v>
      </c>
      <c r="BK280" s="253">
        <f>ROUND(I280*H280,2)</f>
        <v>0</v>
      </c>
      <c r="BL280" s="18" t="s">
        <v>150</v>
      </c>
      <c r="BM280" s="252" t="s">
        <v>491</v>
      </c>
    </row>
    <row r="281" s="2" customFormat="1" ht="21.75" customHeight="1">
      <c r="A281" s="39"/>
      <c r="B281" s="40"/>
      <c r="C281" s="241" t="s">
        <v>492</v>
      </c>
      <c r="D281" s="241" t="s">
        <v>135</v>
      </c>
      <c r="E281" s="242" t="s">
        <v>493</v>
      </c>
      <c r="F281" s="243" t="s">
        <v>494</v>
      </c>
      <c r="G281" s="244" t="s">
        <v>164</v>
      </c>
      <c r="H281" s="245">
        <v>9</v>
      </c>
      <c r="I281" s="246"/>
      <c r="J281" s="247">
        <f>ROUND(I281*H281,2)</f>
        <v>0</v>
      </c>
      <c r="K281" s="243" t="s">
        <v>139</v>
      </c>
      <c r="L281" s="45"/>
      <c r="M281" s="248" t="s">
        <v>1</v>
      </c>
      <c r="N281" s="249" t="s">
        <v>44</v>
      </c>
      <c r="O281" s="92"/>
      <c r="P281" s="250">
        <f>O281*H281</f>
        <v>0</v>
      </c>
      <c r="Q281" s="250">
        <v>0.21734000000000001</v>
      </c>
      <c r="R281" s="250">
        <f>Q281*H281</f>
        <v>1.9560600000000001</v>
      </c>
      <c r="S281" s="250">
        <v>0</v>
      </c>
      <c r="T281" s="25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2" t="s">
        <v>150</v>
      </c>
      <c r="AT281" s="252" t="s">
        <v>135</v>
      </c>
      <c r="AU281" s="252" t="s">
        <v>89</v>
      </c>
      <c r="AY281" s="18" t="s">
        <v>134</v>
      </c>
      <c r="BE281" s="253">
        <f>IF(N281="základní",J281,0)</f>
        <v>0</v>
      </c>
      <c r="BF281" s="253">
        <f>IF(N281="snížená",J281,0)</f>
        <v>0</v>
      </c>
      <c r="BG281" s="253">
        <f>IF(N281="zákl. přenesená",J281,0)</f>
        <v>0</v>
      </c>
      <c r="BH281" s="253">
        <f>IF(N281="sníž. přenesená",J281,0)</f>
        <v>0</v>
      </c>
      <c r="BI281" s="253">
        <f>IF(N281="nulová",J281,0)</f>
        <v>0</v>
      </c>
      <c r="BJ281" s="18" t="s">
        <v>87</v>
      </c>
      <c r="BK281" s="253">
        <f>ROUND(I281*H281,2)</f>
        <v>0</v>
      </c>
      <c r="BL281" s="18" t="s">
        <v>150</v>
      </c>
      <c r="BM281" s="252" t="s">
        <v>495</v>
      </c>
    </row>
    <row r="282" s="2" customFormat="1" ht="16.5" customHeight="1">
      <c r="A282" s="39"/>
      <c r="B282" s="40"/>
      <c r="C282" s="291" t="s">
        <v>496</v>
      </c>
      <c r="D282" s="291" t="s">
        <v>286</v>
      </c>
      <c r="E282" s="292" t="s">
        <v>497</v>
      </c>
      <c r="F282" s="293" t="s">
        <v>498</v>
      </c>
      <c r="G282" s="294" t="s">
        <v>164</v>
      </c>
      <c r="H282" s="295">
        <v>9</v>
      </c>
      <c r="I282" s="296"/>
      <c r="J282" s="297">
        <f>ROUND(I282*H282,2)</f>
        <v>0</v>
      </c>
      <c r="K282" s="293" t="s">
        <v>139</v>
      </c>
      <c r="L282" s="298"/>
      <c r="M282" s="299" t="s">
        <v>1</v>
      </c>
      <c r="N282" s="300" t="s">
        <v>44</v>
      </c>
      <c r="O282" s="92"/>
      <c r="P282" s="250">
        <f>O282*H282</f>
        <v>0</v>
      </c>
      <c r="Q282" s="250">
        <v>0.055300000000000002</v>
      </c>
      <c r="R282" s="250">
        <f>Q282*H282</f>
        <v>0.49770000000000003</v>
      </c>
      <c r="S282" s="250">
        <v>0</v>
      </c>
      <c r="T282" s="25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52" t="s">
        <v>172</v>
      </c>
      <c r="AT282" s="252" t="s">
        <v>286</v>
      </c>
      <c r="AU282" s="252" t="s">
        <v>89</v>
      </c>
      <c r="AY282" s="18" t="s">
        <v>134</v>
      </c>
      <c r="BE282" s="253">
        <f>IF(N282="základní",J282,0)</f>
        <v>0</v>
      </c>
      <c r="BF282" s="253">
        <f>IF(N282="snížená",J282,0)</f>
        <v>0</v>
      </c>
      <c r="BG282" s="253">
        <f>IF(N282="zákl. přenesená",J282,0)</f>
        <v>0</v>
      </c>
      <c r="BH282" s="253">
        <f>IF(N282="sníž. přenesená",J282,0)</f>
        <v>0</v>
      </c>
      <c r="BI282" s="253">
        <f>IF(N282="nulová",J282,0)</f>
        <v>0</v>
      </c>
      <c r="BJ282" s="18" t="s">
        <v>87</v>
      </c>
      <c r="BK282" s="253">
        <f>ROUND(I282*H282,2)</f>
        <v>0</v>
      </c>
      <c r="BL282" s="18" t="s">
        <v>150</v>
      </c>
      <c r="BM282" s="252" t="s">
        <v>499</v>
      </c>
    </row>
    <row r="283" s="2" customFormat="1" ht="16.5" customHeight="1">
      <c r="A283" s="39"/>
      <c r="B283" s="40"/>
      <c r="C283" s="291" t="s">
        <v>500</v>
      </c>
      <c r="D283" s="291" t="s">
        <v>286</v>
      </c>
      <c r="E283" s="292" t="s">
        <v>501</v>
      </c>
      <c r="F283" s="293" t="s">
        <v>502</v>
      </c>
      <c r="G283" s="294" t="s">
        <v>164</v>
      </c>
      <c r="H283" s="295">
        <v>9</v>
      </c>
      <c r="I283" s="296"/>
      <c r="J283" s="297">
        <f>ROUND(I283*H283,2)</f>
        <v>0</v>
      </c>
      <c r="K283" s="293" t="s">
        <v>139</v>
      </c>
      <c r="L283" s="298"/>
      <c r="M283" s="299" t="s">
        <v>1</v>
      </c>
      <c r="N283" s="300" t="s">
        <v>44</v>
      </c>
      <c r="O283" s="92"/>
      <c r="P283" s="250">
        <f>O283*H283</f>
        <v>0</v>
      </c>
      <c r="Q283" s="250">
        <v>0.0071999999999999998</v>
      </c>
      <c r="R283" s="250">
        <f>Q283*H283</f>
        <v>0.064799999999999996</v>
      </c>
      <c r="S283" s="250">
        <v>0</v>
      </c>
      <c r="T283" s="25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2" t="s">
        <v>172</v>
      </c>
      <c r="AT283" s="252" t="s">
        <v>286</v>
      </c>
      <c r="AU283" s="252" t="s">
        <v>89</v>
      </c>
      <c r="AY283" s="18" t="s">
        <v>134</v>
      </c>
      <c r="BE283" s="253">
        <f>IF(N283="základní",J283,0)</f>
        <v>0</v>
      </c>
      <c r="BF283" s="253">
        <f>IF(N283="snížená",J283,0)</f>
        <v>0</v>
      </c>
      <c r="BG283" s="253">
        <f>IF(N283="zákl. přenesená",J283,0)</f>
        <v>0</v>
      </c>
      <c r="BH283" s="253">
        <f>IF(N283="sníž. přenesená",J283,0)</f>
        <v>0</v>
      </c>
      <c r="BI283" s="253">
        <f>IF(N283="nulová",J283,0)</f>
        <v>0</v>
      </c>
      <c r="BJ283" s="18" t="s">
        <v>87</v>
      </c>
      <c r="BK283" s="253">
        <f>ROUND(I283*H283,2)</f>
        <v>0</v>
      </c>
      <c r="BL283" s="18" t="s">
        <v>150</v>
      </c>
      <c r="BM283" s="252" t="s">
        <v>503</v>
      </c>
    </row>
    <row r="284" s="2" customFormat="1" ht="16.5" customHeight="1">
      <c r="A284" s="39"/>
      <c r="B284" s="40"/>
      <c r="C284" s="241" t="s">
        <v>504</v>
      </c>
      <c r="D284" s="241" t="s">
        <v>135</v>
      </c>
      <c r="E284" s="242" t="s">
        <v>505</v>
      </c>
      <c r="F284" s="243" t="s">
        <v>506</v>
      </c>
      <c r="G284" s="244" t="s">
        <v>183</v>
      </c>
      <c r="H284" s="245">
        <v>77</v>
      </c>
      <c r="I284" s="246"/>
      <c r="J284" s="247">
        <f>ROUND(I284*H284,2)</f>
        <v>0</v>
      </c>
      <c r="K284" s="243" t="s">
        <v>139</v>
      </c>
      <c r="L284" s="45"/>
      <c r="M284" s="248" t="s">
        <v>1</v>
      </c>
      <c r="N284" s="249" t="s">
        <v>44</v>
      </c>
      <c r="O284" s="92"/>
      <c r="P284" s="250">
        <f>O284*H284</f>
        <v>0</v>
      </c>
      <c r="Q284" s="250">
        <v>0.00012999999999999999</v>
      </c>
      <c r="R284" s="250">
        <f>Q284*H284</f>
        <v>0.01001</v>
      </c>
      <c r="S284" s="250">
        <v>0</v>
      </c>
      <c r="T284" s="25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52" t="s">
        <v>150</v>
      </c>
      <c r="AT284" s="252" t="s">
        <v>135</v>
      </c>
      <c r="AU284" s="252" t="s">
        <v>89</v>
      </c>
      <c r="AY284" s="18" t="s">
        <v>134</v>
      </c>
      <c r="BE284" s="253">
        <f>IF(N284="základní",J284,0)</f>
        <v>0</v>
      </c>
      <c r="BF284" s="253">
        <f>IF(N284="snížená",J284,0)</f>
        <v>0</v>
      </c>
      <c r="BG284" s="253">
        <f>IF(N284="zákl. přenesená",J284,0)</f>
        <v>0</v>
      </c>
      <c r="BH284" s="253">
        <f>IF(N284="sníž. přenesená",J284,0)</f>
        <v>0</v>
      </c>
      <c r="BI284" s="253">
        <f>IF(N284="nulová",J284,0)</f>
        <v>0</v>
      </c>
      <c r="BJ284" s="18" t="s">
        <v>87</v>
      </c>
      <c r="BK284" s="253">
        <f>ROUND(I284*H284,2)</f>
        <v>0</v>
      </c>
      <c r="BL284" s="18" t="s">
        <v>150</v>
      </c>
      <c r="BM284" s="252" t="s">
        <v>507</v>
      </c>
    </row>
    <row r="285" s="11" customFormat="1" ht="22.8" customHeight="1">
      <c r="A285" s="11"/>
      <c r="B285" s="227"/>
      <c r="C285" s="228"/>
      <c r="D285" s="229" t="s">
        <v>78</v>
      </c>
      <c r="E285" s="266" t="s">
        <v>176</v>
      </c>
      <c r="F285" s="266" t="s">
        <v>508</v>
      </c>
      <c r="G285" s="228"/>
      <c r="H285" s="228"/>
      <c r="I285" s="231"/>
      <c r="J285" s="267">
        <f>BK285</f>
        <v>0</v>
      </c>
      <c r="K285" s="228"/>
      <c r="L285" s="233"/>
      <c r="M285" s="234"/>
      <c r="N285" s="235"/>
      <c r="O285" s="235"/>
      <c r="P285" s="236">
        <f>SUM(P286:P316)</f>
        <v>0</v>
      </c>
      <c r="Q285" s="235"/>
      <c r="R285" s="236">
        <f>SUM(R286:R316)</f>
        <v>203.97697224000001</v>
      </c>
      <c r="S285" s="235"/>
      <c r="T285" s="237">
        <f>SUM(T286:T316)</f>
        <v>0.065699999999999995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38" t="s">
        <v>87</v>
      </c>
      <c r="AT285" s="239" t="s">
        <v>78</v>
      </c>
      <c r="AU285" s="239" t="s">
        <v>87</v>
      </c>
      <c r="AY285" s="238" t="s">
        <v>134</v>
      </c>
      <c r="BK285" s="240">
        <f>SUM(BK286:BK316)</f>
        <v>0</v>
      </c>
    </row>
    <row r="286" s="2" customFormat="1" ht="21.75" customHeight="1">
      <c r="A286" s="39"/>
      <c r="B286" s="40"/>
      <c r="C286" s="241" t="s">
        <v>509</v>
      </c>
      <c r="D286" s="241" t="s">
        <v>135</v>
      </c>
      <c r="E286" s="242" t="s">
        <v>510</v>
      </c>
      <c r="F286" s="243" t="s">
        <v>511</v>
      </c>
      <c r="G286" s="244" t="s">
        <v>183</v>
      </c>
      <c r="H286" s="245">
        <v>464.95999999999998</v>
      </c>
      <c r="I286" s="246"/>
      <c r="J286" s="247">
        <f>ROUND(I286*H286,2)</f>
        <v>0</v>
      </c>
      <c r="K286" s="243" t="s">
        <v>139</v>
      </c>
      <c r="L286" s="45"/>
      <c r="M286" s="248" t="s">
        <v>1</v>
      </c>
      <c r="N286" s="249" t="s">
        <v>44</v>
      </c>
      <c r="O286" s="92"/>
      <c r="P286" s="250">
        <f>O286*H286</f>
        <v>0</v>
      </c>
      <c r="Q286" s="250">
        <v>0.00011</v>
      </c>
      <c r="R286" s="250">
        <f>Q286*H286</f>
        <v>0.051145599999999999</v>
      </c>
      <c r="S286" s="250">
        <v>0</v>
      </c>
      <c r="T286" s="25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2" t="s">
        <v>150</v>
      </c>
      <c r="AT286" s="252" t="s">
        <v>135</v>
      </c>
      <c r="AU286" s="252" t="s">
        <v>89</v>
      </c>
      <c r="AY286" s="18" t="s">
        <v>134</v>
      </c>
      <c r="BE286" s="253">
        <f>IF(N286="základní",J286,0)</f>
        <v>0</v>
      </c>
      <c r="BF286" s="253">
        <f>IF(N286="snížená",J286,0)</f>
        <v>0</v>
      </c>
      <c r="BG286" s="253">
        <f>IF(N286="zákl. přenesená",J286,0)</f>
        <v>0</v>
      </c>
      <c r="BH286" s="253">
        <f>IF(N286="sníž. přenesená",J286,0)</f>
        <v>0</v>
      </c>
      <c r="BI286" s="253">
        <f>IF(N286="nulová",J286,0)</f>
        <v>0</v>
      </c>
      <c r="BJ286" s="18" t="s">
        <v>87</v>
      </c>
      <c r="BK286" s="253">
        <f>ROUND(I286*H286,2)</f>
        <v>0</v>
      </c>
      <c r="BL286" s="18" t="s">
        <v>150</v>
      </c>
      <c r="BM286" s="252" t="s">
        <v>512</v>
      </c>
    </row>
    <row r="287" s="13" customFormat="1">
      <c r="A287" s="13"/>
      <c r="B287" s="268"/>
      <c r="C287" s="269"/>
      <c r="D287" s="270" t="s">
        <v>208</v>
      </c>
      <c r="E287" s="271" t="s">
        <v>1</v>
      </c>
      <c r="F287" s="272" t="s">
        <v>513</v>
      </c>
      <c r="G287" s="269"/>
      <c r="H287" s="273">
        <v>464.95999999999998</v>
      </c>
      <c r="I287" s="274"/>
      <c r="J287" s="269"/>
      <c r="K287" s="269"/>
      <c r="L287" s="275"/>
      <c r="M287" s="276"/>
      <c r="N287" s="277"/>
      <c r="O287" s="277"/>
      <c r="P287" s="277"/>
      <c r="Q287" s="277"/>
      <c r="R287" s="277"/>
      <c r="S287" s="277"/>
      <c r="T287" s="27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9" t="s">
        <v>208</v>
      </c>
      <c r="AU287" s="279" t="s">
        <v>89</v>
      </c>
      <c r="AV287" s="13" t="s">
        <v>89</v>
      </c>
      <c r="AW287" s="13" t="s">
        <v>35</v>
      </c>
      <c r="AX287" s="13" t="s">
        <v>87</v>
      </c>
      <c r="AY287" s="279" t="s">
        <v>134</v>
      </c>
    </row>
    <row r="288" s="2" customFormat="1" ht="16.5" customHeight="1">
      <c r="A288" s="39"/>
      <c r="B288" s="40"/>
      <c r="C288" s="241" t="s">
        <v>514</v>
      </c>
      <c r="D288" s="241" t="s">
        <v>135</v>
      </c>
      <c r="E288" s="242" t="s">
        <v>515</v>
      </c>
      <c r="F288" s="243" t="s">
        <v>516</v>
      </c>
      <c r="G288" s="244" t="s">
        <v>183</v>
      </c>
      <c r="H288" s="245">
        <v>464.95999999999998</v>
      </c>
      <c r="I288" s="246"/>
      <c r="J288" s="247">
        <f>ROUND(I288*H288,2)</f>
        <v>0</v>
      </c>
      <c r="K288" s="243" t="s">
        <v>139</v>
      </c>
      <c r="L288" s="45"/>
      <c r="M288" s="248" t="s">
        <v>1</v>
      </c>
      <c r="N288" s="249" t="s">
        <v>44</v>
      </c>
      <c r="O288" s="92"/>
      <c r="P288" s="250">
        <f>O288*H288</f>
        <v>0</v>
      </c>
      <c r="Q288" s="250">
        <v>0</v>
      </c>
      <c r="R288" s="250">
        <f>Q288*H288</f>
        <v>0</v>
      </c>
      <c r="S288" s="250">
        <v>0</v>
      </c>
      <c r="T288" s="25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2" t="s">
        <v>150</v>
      </c>
      <c r="AT288" s="252" t="s">
        <v>135</v>
      </c>
      <c r="AU288" s="252" t="s">
        <v>89</v>
      </c>
      <c r="AY288" s="18" t="s">
        <v>134</v>
      </c>
      <c r="BE288" s="253">
        <f>IF(N288="základní",J288,0)</f>
        <v>0</v>
      </c>
      <c r="BF288" s="253">
        <f>IF(N288="snížená",J288,0)</f>
        <v>0</v>
      </c>
      <c r="BG288" s="253">
        <f>IF(N288="zákl. přenesená",J288,0)</f>
        <v>0</v>
      </c>
      <c r="BH288" s="253">
        <f>IF(N288="sníž. přenesená",J288,0)</f>
        <v>0</v>
      </c>
      <c r="BI288" s="253">
        <f>IF(N288="nulová",J288,0)</f>
        <v>0</v>
      </c>
      <c r="BJ288" s="18" t="s">
        <v>87</v>
      </c>
      <c r="BK288" s="253">
        <f>ROUND(I288*H288,2)</f>
        <v>0</v>
      </c>
      <c r="BL288" s="18" t="s">
        <v>150</v>
      </c>
      <c r="BM288" s="252" t="s">
        <v>517</v>
      </c>
    </row>
    <row r="289" s="2" customFormat="1" ht="21.75" customHeight="1">
      <c r="A289" s="39"/>
      <c r="B289" s="40"/>
      <c r="C289" s="241" t="s">
        <v>518</v>
      </c>
      <c r="D289" s="241" t="s">
        <v>135</v>
      </c>
      <c r="E289" s="242" t="s">
        <v>519</v>
      </c>
      <c r="F289" s="243" t="s">
        <v>520</v>
      </c>
      <c r="G289" s="244" t="s">
        <v>183</v>
      </c>
      <c r="H289" s="245">
        <v>412.35000000000002</v>
      </c>
      <c r="I289" s="246"/>
      <c r="J289" s="247">
        <f>ROUND(I289*H289,2)</f>
        <v>0</v>
      </c>
      <c r="K289" s="243" t="s">
        <v>139</v>
      </c>
      <c r="L289" s="45"/>
      <c r="M289" s="248" t="s">
        <v>1</v>
      </c>
      <c r="N289" s="249" t="s">
        <v>44</v>
      </c>
      <c r="O289" s="92"/>
      <c r="P289" s="250">
        <f>O289*H289</f>
        <v>0</v>
      </c>
      <c r="Q289" s="250">
        <v>0.15540000000000001</v>
      </c>
      <c r="R289" s="250">
        <f>Q289*H289</f>
        <v>64.079190000000011</v>
      </c>
      <c r="S289" s="250">
        <v>0</v>
      </c>
      <c r="T289" s="251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2" t="s">
        <v>150</v>
      </c>
      <c r="AT289" s="252" t="s">
        <v>135</v>
      </c>
      <c r="AU289" s="252" t="s">
        <v>89</v>
      </c>
      <c r="AY289" s="18" t="s">
        <v>134</v>
      </c>
      <c r="BE289" s="253">
        <f>IF(N289="základní",J289,0)</f>
        <v>0</v>
      </c>
      <c r="BF289" s="253">
        <f>IF(N289="snížená",J289,0)</f>
        <v>0</v>
      </c>
      <c r="BG289" s="253">
        <f>IF(N289="zákl. přenesená",J289,0)</f>
        <v>0</v>
      </c>
      <c r="BH289" s="253">
        <f>IF(N289="sníž. přenesená",J289,0)</f>
        <v>0</v>
      </c>
      <c r="BI289" s="253">
        <f>IF(N289="nulová",J289,0)</f>
        <v>0</v>
      </c>
      <c r="BJ289" s="18" t="s">
        <v>87</v>
      </c>
      <c r="BK289" s="253">
        <f>ROUND(I289*H289,2)</f>
        <v>0</v>
      </c>
      <c r="BL289" s="18" t="s">
        <v>150</v>
      </c>
      <c r="BM289" s="252" t="s">
        <v>521</v>
      </c>
    </row>
    <row r="290" s="15" customFormat="1">
      <c r="A290" s="15"/>
      <c r="B290" s="301"/>
      <c r="C290" s="302"/>
      <c r="D290" s="270" t="s">
        <v>208</v>
      </c>
      <c r="E290" s="303" t="s">
        <v>1</v>
      </c>
      <c r="F290" s="304" t="s">
        <v>522</v>
      </c>
      <c r="G290" s="302"/>
      <c r="H290" s="303" t="s">
        <v>1</v>
      </c>
      <c r="I290" s="305"/>
      <c r="J290" s="302"/>
      <c r="K290" s="302"/>
      <c r="L290" s="306"/>
      <c r="M290" s="307"/>
      <c r="N290" s="308"/>
      <c r="O290" s="308"/>
      <c r="P290" s="308"/>
      <c r="Q290" s="308"/>
      <c r="R290" s="308"/>
      <c r="S290" s="308"/>
      <c r="T290" s="309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310" t="s">
        <v>208</v>
      </c>
      <c r="AU290" s="310" t="s">
        <v>89</v>
      </c>
      <c r="AV290" s="15" t="s">
        <v>87</v>
      </c>
      <c r="AW290" s="15" t="s">
        <v>35</v>
      </c>
      <c r="AX290" s="15" t="s">
        <v>79</v>
      </c>
      <c r="AY290" s="310" t="s">
        <v>134</v>
      </c>
    </row>
    <row r="291" s="13" customFormat="1">
      <c r="A291" s="13"/>
      <c r="B291" s="268"/>
      <c r="C291" s="269"/>
      <c r="D291" s="270" t="s">
        <v>208</v>
      </c>
      <c r="E291" s="271" t="s">
        <v>1</v>
      </c>
      <c r="F291" s="272" t="s">
        <v>523</v>
      </c>
      <c r="G291" s="269"/>
      <c r="H291" s="273">
        <v>338.30000000000001</v>
      </c>
      <c r="I291" s="274"/>
      <c r="J291" s="269"/>
      <c r="K291" s="269"/>
      <c r="L291" s="275"/>
      <c r="M291" s="276"/>
      <c r="N291" s="277"/>
      <c r="O291" s="277"/>
      <c r="P291" s="277"/>
      <c r="Q291" s="277"/>
      <c r="R291" s="277"/>
      <c r="S291" s="277"/>
      <c r="T291" s="27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9" t="s">
        <v>208</v>
      </c>
      <c r="AU291" s="279" t="s">
        <v>89</v>
      </c>
      <c r="AV291" s="13" t="s">
        <v>89</v>
      </c>
      <c r="AW291" s="13" t="s">
        <v>35</v>
      </c>
      <c r="AX291" s="13" t="s">
        <v>79</v>
      </c>
      <c r="AY291" s="279" t="s">
        <v>134</v>
      </c>
    </row>
    <row r="292" s="13" customFormat="1">
      <c r="A292" s="13"/>
      <c r="B292" s="268"/>
      <c r="C292" s="269"/>
      <c r="D292" s="270" t="s">
        <v>208</v>
      </c>
      <c r="E292" s="271" t="s">
        <v>1</v>
      </c>
      <c r="F292" s="272" t="s">
        <v>524</v>
      </c>
      <c r="G292" s="269"/>
      <c r="H292" s="273">
        <v>52.049999999999997</v>
      </c>
      <c r="I292" s="274"/>
      <c r="J292" s="269"/>
      <c r="K292" s="269"/>
      <c r="L292" s="275"/>
      <c r="M292" s="276"/>
      <c r="N292" s="277"/>
      <c r="O292" s="277"/>
      <c r="P292" s="277"/>
      <c r="Q292" s="277"/>
      <c r="R292" s="277"/>
      <c r="S292" s="277"/>
      <c r="T292" s="27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9" t="s">
        <v>208</v>
      </c>
      <c r="AU292" s="279" t="s">
        <v>89</v>
      </c>
      <c r="AV292" s="13" t="s">
        <v>89</v>
      </c>
      <c r="AW292" s="13" t="s">
        <v>35</v>
      </c>
      <c r="AX292" s="13" t="s">
        <v>79</v>
      </c>
      <c r="AY292" s="279" t="s">
        <v>134</v>
      </c>
    </row>
    <row r="293" s="13" customFormat="1">
      <c r="A293" s="13"/>
      <c r="B293" s="268"/>
      <c r="C293" s="269"/>
      <c r="D293" s="270" t="s">
        <v>208</v>
      </c>
      <c r="E293" s="271" t="s">
        <v>1</v>
      </c>
      <c r="F293" s="272" t="s">
        <v>525</v>
      </c>
      <c r="G293" s="269"/>
      <c r="H293" s="273">
        <v>22</v>
      </c>
      <c r="I293" s="274"/>
      <c r="J293" s="269"/>
      <c r="K293" s="269"/>
      <c r="L293" s="275"/>
      <c r="M293" s="276"/>
      <c r="N293" s="277"/>
      <c r="O293" s="277"/>
      <c r="P293" s="277"/>
      <c r="Q293" s="277"/>
      <c r="R293" s="277"/>
      <c r="S293" s="277"/>
      <c r="T293" s="27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9" t="s">
        <v>208</v>
      </c>
      <c r="AU293" s="279" t="s">
        <v>89</v>
      </c>
      <c r="AV293" s="13" t="s">
        <v>89</v>
      </c>
      <c r="AW293" s="13" t="s">
        <v>35</v>
      </c>
      <c r="AX293" s="13" t="s">
        <v>79</v>
      </c>
      <c r="AY293" s="279" t="s">
        <v>134</v>
      </c>
    </row>
    <row r="294" s="14" customFormat="1">
      <c r="A294" s="14"/>
      <c r="B294" s="280"/>
      <c r="C294" s="281"/>
      <c r="D294" s="270" t="s">
        <v>208</v>
      </c>
      <c r="E294" s="282" t="s">
        <v>1</v>
      </c>
      <c r="F294" s="283" t="s">
        <v>214</v>
      </c>
      <c r="G294" s="281"/>
      <c r="H294" s="284">
        <v>412.35000000000002</v>
      </c>
      <c r="I294" s="285"/>
      <c r="J294" s="281"/>
      <c r="K294" s="281"/>
      <c r="L294" s="286"/>
      <c r="M294" s="287"/>
      <c r="N294" s="288"/>
      <c r="O294" s="288"/>
      <c r="P294" s="288"/>
      <c r="Q294" s="288"/>
      <c r="R294" s="288"/>
      <c r="S294" s="288"/>
      <c r="T294" s="28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90" t="s">
        <v>208</v>
      </c>
      <c r="AU294" s="290" t="s">
        <v>89</v>
      </c>
      <c r="AV294" s="14" t="s">
        <v>150</v>
      </c>
      <c r="AW294" s="14" t="s">
        <v>35</v>
      </c>
      <c r="AX294" s="14" t="s">
        <v>87</v>
      </c>
      <c r="AY294" s="290" t="s">
        <v>134</v>
      </c>
    </row>
    <row r="295" s="2" customFormat="1" ht="16.5" customHeight="1">
      <c r="A295" s="39"/>
      <c r="B295" s="40"/>
      <c r="C295" s="291" t="s">
        <v>526</v>
      </c>
      <c r="D295" s="291" t="s">
        <v>286</v>
      </c>
      <c r="E295" s="292" t="s">
        <v>527</v>
      </c>
      <c r="F295" s="293" t="s">
        <v>528</v>
      </c>
      <c r="G295" s="294" t="s">
        <v>183</v>
      </c>
      <c r="H295" s="295">
        <v>345.06599999999997</v>
      </c>
      <c r="I295" s="296"/>
      <c r="J295" s="297">
        <f>ROUND(I295*H295,2)</f>
        <v>0</v>
      </c>
      <c r="K295" s="293" t="s">
        <v>139</v>
      </c>
      <c r="L295" s="298"/>
      <c r="M295" s="299" t="s">
        <v>1</v>
      </c>
      <c r="N295" s="300" t="s">
        <v>44</v>
      </c>
      <c r="O295" s="92"/>
      <c r="P295" s="250">
        <f>O295*H295</f>
        <v>0</v>
      </c>
      <c r="Q295" s="250">
        <v>0.080000000000000002</v>
      </c>
      <c r="R295" s="250">
        <f>Q295*H295</f>
        <v>27.605279999999997</v>
      </c>
      <c r="S295" s="250">
        <v>0</v>
      </c>
      <c r="T295" s="25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2" t="s">
        <v>172</v>
      </c>
      <c r="AT295" s="252" t="s">
        <v>286</v>
      </c>
      <c r="AU295" s="252" t="s">
        <v>89</v>
      </c>
      <c r="AY295" s="18" t="s">
        <v>134</v>
      </c>
      <c r="BE295" s="253">
        <f>IF(N295="základní",J295,0)</f>
        <v>0</v>
      </c>
      <c r="BF295" s="253">
        <f>IF(N295="snížená",J295,0)</f>
        <v>0</v>
      </c>
      <c r="BG295" s="253">
        <f>IF(N295="zákl. přenesená",J295,0)</f>
        <v>0</v>
      </c>
      <c r="BH295" s="253">
        <f>IF(N295="sníž. přenesená",J295,0)</f>
        <v>0</v>
      </c>
      <c r="BI295" s="253">
        <f>IF(N295="nulová",J295,0)</f>
        <v>0</v>
      </c>
      <c r="BJ295" s="18" t="s">
        <v>87</v>
      </c>
      <c r="BK295" s="253">
        <f>ROUND(I295*H295,2)</f>
        <v>0</v>
      </c>
      <c r="BL295" s="18" t="s">
        <v>150</v>
      </c>
      <c r="BM295" s="252" t="s">
        <v>529</v>
      </c>
    </row>
    <row r="296" s="13" customFormat="1">
      <c r="A296" s="13"/>
      <c r="B296" s="268"/>
      <c r="C296" s="269"/>
      <c r="D296" s="270" t="s">
        <v>208</v>
      </c>
      <c r="E296" s="269"/>
      <c r="F296" s="272" t="s">
        <v>530</v>
      </c>
      <c r="G296" s="269"/>
      <c r="H296" s="273">
        <v>345.06599999999997</v>
      </c>
      <c r="I296" s="274"/>
      <c r="J296" s="269"/>
      <c r="K296" s="269"/>
      <c r="L296" s="275"/>
      <c r="M296" s="276"/>
      <c r="N296" s="277"/>
      <c r="O296" s="277"/>
      <c r="P296" s="277"/>
      <c r="Q296" s="277"/>
      <c r="R296" s="277"/>
      <c r="S296" s="277"/>
      <c r="T296" s="27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9" t="s">
        <v>208</v>
      </c>
      <c r="AU296" s="279" t="s">
        <v>89</v>
      </c>
      <c r="AV296" s="13" t="s">
        <v>89</v>
      </c>
      <c r="AW296" s="13" t="s">
        <v>4</v>
      </c>
      <c r="AX296" s="13" t="s">
        <v>87</v>
      </c>
      <c r="AY296" s="279" t="s">
        <v>134</v>
      </c>
    </row>
    <row r="297" s="2" customFormat="1" ht="21.75" customHeight="1">
      <c r="A297" s="39"/>
      <c r="B297" s="40"/>
      <c r="C297" s="291" t="s">
        <v>531</v>
      </c>
      <c r="D297" s="291" t="s">
        <v>286</v>
      </c>
      <c r="E297" s="292" t="s">
        <v>532</v>
      </c>
      <c r="F297" s="293" t="s">
        <v>533</v>
      </c>
      <c r="G297" s="294" t="s">
        <v>183</v>
      </c>
      <c r="H297" s="295">
        <v>53.091000000000001</v>
      </c>
      <c r="I297" s="296"/>
      <c r="J297" s="297">
        <f>ROUND(I297*H297,2)</f>
        <v>0</v>
      </c>
      <c r="K297" s="293" t="s">
        <v>139</v>
      </c>
      <c r="L297" s="298"/>
      <c r="M297" s="299" t="s">
        <v>1</v>
      </c>
      <c r="N297" s="300" t="s">
        <v>44</v>
      </c>
      <c r="O297" s="92"/>
      <c r="P297" s="250">
        <f>O297*H297</f>
        <v>0</v>
      </c>
      <c r="Q297" s="250">
        <v>0.048300000000000003</v>
      </c>
      <c r="R297" s="250">
        <f>Q297*H297</f>
        <v>2.5642953000000004</v>
      </c>
      <c r="S297" s="250">
        <v>0</v>
      </c>
      <c r="T297" s="25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52" t="s">
        <v>172</v>
      </c>
      <c r="AT297" s="252" t="s">
        <v>286</v>
      </c>
      <c r="AU297" s="252" t="s">
        <v>89</v>
      </c>
      <c r="AY297" s="18" t="s">
        <v>134</v>
      </c>
      <c r="BE297" s="253">
        <f>IF(N297="základní",J297,0)</f>
        <v>0</v>
      </c>
      <c r="BF297" s="253">
        <f>IF(N297="snížená",J297,0)</f>
        <v>0</v>
      </c>
      <c r="BG297" s="253">
        <f>IF(N297="zákl. přenesená",J297,0)</f>
        <v>0</v>
      </c>
      <c r="BH297" s="253">
        <f>IF(N297="sníž. přenesená",J297,0)</f>
        <v>0</v>
      </c>
      <c r="BI297" s="253">
        <f>IF(N297="nulová",J297,0)</f>
        <v>0</v>
      </c>
      <c r="BJ297" s="18" t="s">
        <v>87</v>
      </c>
      <c r="BK297" s="253">
        <f>ROUND(I297*H297,2)</f>
        <v>0</v>
      </c>
      <c r="BL297" s="18" t="s">
        <v>150</v>
      </c>
      <c r="BM297" s="252" t="s">
        <v>534</v>
      </c>
    </row>
    <row r="298" s="13" customFormat="1">
      <c r="A298" s="13"/>
      <c r="B298" s="268"/>
      <c r="C298" s="269"/>
      <c r="D298" s="270" t="s">
        <v>208</v>
      </c>
      <c r="E298" s="269"/>
      <c r="F298" s="272" t="s">
        <v>535</v>
      </c>
      <c r="G298" s="269"/>
      <c r="H298" s="273">
        <v>53.091000000000001</v>
      </c>
      <c r="I298" s="274"/>
      <c r="J298" s="269"/>
      <c r="K298" s="269"/>
      <c r="L298" s="275"/>
      <c r="M298" s="276"/>
      <c r="N298" s="277"/>
      <c r="O298" s="277"/>
      <c r="P298" s="277"/>
      <c r="Q298" s="277"/>
      <c r="R298" s="277"/>
      <c r="S298" s="277"/>
      <c r="T298" s="27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9" t="s">
        <v>208</v>
      </c>
      <c r="AU298" s="279" t="s">
        <v>89</v>
      </c>
      <c r="AV298" s="13" t="s">
        <v>89</v>
      </c>
      <c r="AW298" s="13" t="s">
        <v>4</v>
      </c>
      <c r="AX298" s="13" t="s">
        <v>87</v>
      </c>
      <c r="AY298" s="279" t="s">
        <v>134</v>
      </c>
    </row>
    <row r="299" s="2" customFormat="1" ht="21.75" customHeight="1">
      <c r="A299" s="39"/>
      <c r="B299" s="40"/>
      <c r="C299" s="291" t="s">
        <v>536</v>
      </c>
      <c r="D299" s="291" t="s">
        <v>286</v>
      </c>
      <c r="E299" s="292" t="s">
        <v>537</v>
      </c>
      <c r="F299" s="293" t="s">
        <v>538</v>
      </c>
      <c r="G299" s="294" t="s">
        <v>183</v>
      </c>
      <c r="H299" s="295">
        <v>22.440000000000001</v>
      </c>
      <c r="I299" s="296"/>
      <c r="J299" s="297">
        <f>ROUND(I299*H299,2)</f>
        <v>0</v>
      </c>
      <c r="K299" s="293" t="s">
        <v>139</v>
      </c>
      <c r="L299" s="298"/>
      <c r="M299" s="299" t="s">
        <v>1</v>
      </c>
      <c r="N299" s="300" t="s">
        <v>44</v>
      </c>
      <c r="O299" s="92"/>
      <c r="P299" s="250">
        <f>O299*H299</f>
        <v>0</v>
      </c>
      <c r="Q299" s="250">
        <v>0.065670000000000006</v>
      </c>
      <c r="R299" s="250">
        <f>Q299*H299</f>
        <v>1.4736348000000001</v>
      </c>
      <c r="S299" s="250">
        <v>0</v>
      </c>
      <c r="T299" s="25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52" t="s">
        <v>172</v>
      </c>
      <c r="AT299" s="252" t="s">
        <v>286</v>
      </c>
      <c r="AU299" s="252" t="s">
        <v>89</v>
      </c>
      <c r="AY299" s="18" t="s">
        <v>134</v>
      </c>
      <c r="BE299" s="253">
        <f>IF(N299="základní",J299,0)</f>
        <v>0</v>
      </c>
      <c r="BF299" s="253">
        <f>IF(N299="snížená",J299,0)</f>
        <v>0</v>
      </c>
      <c r="BG299" s="253">
        <f>IF(N299="zákl. přenesená",J299,0)</f>
        <v>0</v>
      </c>
      <c r="BH299" s="253">
        <f>IF(N299="sníž. přenesená",J299,0)</f>
        <v>0</v>
      </c>
      <c r="BI299" s="253">
        <f>IF(N299="nulová",J299,0)</f>
        <v>0</v>
      </c>
      <c r="BJ299" s="18" t="s">
        <v>87</v>
      </c>
      <c r="BK299" s="253">
        <f>ROUND(I299*H299,2)</f>
        <v>0</v>
      </c>
      <c r="BL299" s="18" t="s">
        <v>150</v>
      </c>
      <c r="BM299" s="252" t="s">
        <v>539</v>
      </c>
    </row>
    <row r="300" s="13" customFormat="1">
      <c r="A300" s="13"/>
      <c r="B300" s="268"/>
      <c r="C300" s="269"/>
      <c r="D300" s="270" t="s">
        <v>208</v>
      </c>
      <c r="E300" s="269"/>
      <c r="F300" s="272" t="s">
        <v>540</v>
      </c>
      <c r="G300" s="269"/>
      <c r="H300" s="273">
        <v>22.440000000000001</v>
      </c>
      <c r="I300" s="274"/>
      <c r="J300" s="269"/>
      <c r="K300" s="269"/>
      <c r="L300" s="275"/>
      <c r="M300" s="276"/>
      <c r="N300" s="277"/>
      <c r="O300" s="277"/>
      <c r="P300" s="277"/>
      <c r="Q300" s="277"/>
      <c r="R300" s="277"/>
      <c r="S300" s="277"/>
      <c r="T300" s="27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9" t="s">
        <v>208</v>
      </c>
      <c r="AU300" s="279" t="s">
        <v>89</v>
      </c>
      <c r="AV300" s="13" t="s">
        <v>89</v>
      </c>
      <c r="AW300" s="13" t="s">
        <v>4</v>
      </c>
      <c r="AX300" s="13" t="s">
        <v>87</v>
      </c>
      <c r="AY300" s="279" t="s">
        <v>134</v>
      </c>
    </row>
    <row r="301" s="2" customFormat="1" ht="21.75" customHeight="1">
      <c r="A301" s="39"/>
      <c r="B301" s="40"/>
      <c r="C301" s="241" t="s">
        <v>541</v>
      </c>
      <c r="D301" s="241" t="s">
        <v>135</v>
      </c>
      <c r="E301" s="242" t="s">
        <v>542</v>
      </c>
      <c r="F301" s="243" t="s">
        <v>543</v>
      </c>
      <c r="G301" s="244" t="s">
        <v>183</v>
      </c>
      <c r="H301" s="245">
        <v>403</v>
      </c>
      <c r="I301" s="246"/>
      <c r="J301" s="247">
        <f>ROUND(I301*H301,2)</f>
        <v>0</v>
      </c>
      <c r="K301" s="243" t="s">
        <v>139</v>
      </c>
      <c r="L301" s="45"/>
      <c r="M301" s="248" t="s">
        <v>1</v>
      </c>
      <c r="N301" s="249" t="s">
        <v>44</v>
      </c>
      <c r="O301" s="92"/>
      <c r="P301" s="250">
        <f>O301*H301</f>
        <v>0</v>
      </c>
      <c r="Q301" s="250">
        <v>0.10095</v>
      </c>
      <c r="R301" s="250">
        <f>Q301*H301</f>
        <v>40.682850000000002</v>
      </c>
      <c r="S301" s="250">
        <v>0</v>
      </c>
      <c r="T301" s="25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2" t="s">
        <v>150</v>
      </c>
      <c r="AT301" s="252" t="s">
        <v>135</v>
      </c>
      <c r="AU301" s="252" t="s">
        <v>89</v>
      </c>
      <c r="AY301" s="18" t="s">
        <v>134</v>
      </c>
      <c r="BE301" s="253">
        <f>IF(N301="základní",J301,0)</f>
        <v>0</v>
      </c>
      <c r="BF301" s="253">
        <f>IF(N301="snížená",J301,0)</f>
        <v>0</v>
      </c>
      <c r="BG301" s="253">
        <f>IF(N301="zákl. přenesená",J301,0)</f>
        <v>0</v>
      </c>
      <c r="BH301" s="253">
        <f>IF(N301="sníž. přenesená",J301,0)</f>
        <v>0</v>
      </c>
      <c r="BI301" s="253">
        <f>IF(N301="nulová",J301,0)</f>
        <v>0</v>
      </c>
      <c r="BJ301" s="18" t="s">
        <v>87</v>
      </c>
      <c r="BK301" s="253">
        <f>ROUND(I301*H301,2)</f>
        <v>0</v>
      </c>
      <c r="BL301" s="18" t="s">
        <v>150</v>
      </c>
      <c r="BM301" s="252" t="s">
        <v>544</v>
      </c>
    </row>
    <row r="302" s="13" customFormat="1">
      <c r="A302" s="13"/>
      <c r="B302" s="268"/>
      <c r="C302" s="269"/>
      <c r="D302" s="270" t="s">
        <v>208</v>
      </c>
      <c r="E302" s="271" t="s">
        <v>1</v>
      </c>
      <c r="F302" s="272" t="s">
        <v>545</v>
      </c>
      <c r="G302" s="269"/>
      <c r="H302" s="273">
        <v>403</v>
      </c>
      <c r="I302" s="274"/>
      <c r="J302" s="269"/>
      <c r="K302" s="269"/>
      <c r="L302" s="275"/>
      <c r="M302" s="276"/>
      <c r="N302" s="277"/>
      <c r="O302" s="277"/>
      <c r="P302" s="277"/>
      <c r="Q302" s="277"/>
      <c r="R302" s="277"/>
      <c r="S302" s="277"/>
      <c r="T302" s="27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79" t="s">
        <v>208</v>
      </c>
      <c r="AU302" s="279" t="s">
        <v>89</v>
      </c>
      <c r="AV302" s="13" t="s">
        <v>89</v>
      </c>
      <c r="AW302" s="13" t="s">
        <v>35</v>
      </c>
      <c r="AX302" s="13" t="s">
        <v>87</v>
      </c>
      <c r="AY302" s="279" t="s">
        <v>134</v>
      </c>
    </row>
    <row r="303" s="2" customFormat="1" ht="16.5" customHeight="1">
      <c r="A303" s="39"/>
      <c r="B303" s="40"/>
      <c r="C303" s="291" t="s">
        <v>546</v>
      </c>
      <c r="D303" s="291" t="s">
        <v>286</v>
      </c>
      <c r="E303" s="292" t="s">
        <v>547</v>
      </c>
      <c r="F303" s="293" t="s">
        <v>548</v>
      </c>
      <c r="G303" s="294" t="s">
        <v>183</v>
      </c>
      <c r="H303" s="295">
        <v>411.06</v>
      </c>
      <c r="I303" s="296"/>
      <c r="J303" s="297">
        <f>ROUND(I303*H303,2)</f>
        <v>0</v>
      </c>
      <c r="K303" s="293" t="s">
        <v>139</v>
      </c>
      <c r="L303" s="298"/>
      <c r="M303" s="299" t="s">
        <v>1</v>
      </c>
      <c r="N303" s="300" t="s">
        <v>44</v>
      </c>
      <c r="O303" s="92"/>
      <c r="P303" s="250">
        <f>O303*H303</f>
        <v>0</v>
      </c>
      <c r="Q303" s="250">
        <v>0.028000000000000001</v>
      </c>
      <c r="R303" s="250">
        <f>Q303*H303</f>
        <v>11.50968</v>
      </c>
      <c r="S303" s="250">
        <v>0</v>
      </c>
      <c r="T303" s="25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52" t="s">
        <v>172</v>
      </c>
      <c r="AT303" s="252" t="s">
        <v>286</v>
      </c>
      <c r="AU303" s="252" t="s">
        <v>89</v>
      </c>
      <c r="AY303" s="18" t="s">
        <v>134</v>
      </c>
      <c r="BE303" s="253">
        <f>IF(N303="základní",J303,0)</f>
        <v>0</v>
      </c>
      <c r="BF303" s="253">
        <f>IF(N303="snížená",J303,0)</f>
        <v>0</v>
      </c>
      <c r="BG303" s="253">
        <f>IF(N303="zákl. přenesená",J303,0)</f>
        <v>0</v>
      </c>
      <c r="BH303" s="253">
        <f>IF(N303="sníž. přenesená",J303,0)</f>
        <v>0</v>
      </c>
      <c r="BI303" s="253">
        <f>IF(N303="nulová",J303,0)</f>
        <v>0</v>
      </c>
      <c r="BJ303" s="18" t="s">
        <v>87</v>
      </c>
      <c r="BK303" s="253">
        <f>ROUND(I303*H303,2)</f>
        <v>0</v>
      </c>
      <c r="BL303" s="18" t="s">
        <v>150</v>
      </c>
      <c r="BM303" s="252" t="s">
        <v>549</v>
      </c>
    </row>
    <row r="304" s="13" customFormat="1">
      <c r="A304" s="13"/>
      <c r="B304" s="268"/>
      <c r="C304" s="269"/>
      <c r="D304" s="270" t="s">
        <v>208</v>
      </c>
      <c r="E304" s="269"/>
      <c r="F304" s="272" t="s">
        <v>550</v>
      </c>
      <c r="G304" s="269"/>
      <c r="H304" s="273">
        <v>411.06</v>
      </c>
      <c r="I304" s="274"/>
      <c r="J304" s="269"/>
      <c r="K304" s="269"/>
      <c r="L304" s="275"/>
      <c r="M304" s="276"/>
      <c r="N304" s="277"/>
      <c r="O304" s="277"/>
      <c r="P304" s="277"/>
      <c r="Q304" s="277"/>
      <c r="R304" s="277"/>
      <c r="S304" s="277"/>
      <c r="T304" s="27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9" t="s">
        <v>208</v>
      </c>
      <c r="AU304" s="279" t="s">
        <v>89</v>
      </c>
      <c r="AV304" s="13" t="s">
        <v>89</v>
      </c>
      <c r="AW304" s="13" t="s">
        <v>4</v>
      </c>
      <c r="AX304" s="13" t="s">
        <v>87</v>
      </c>
      <c r="AY304" s="279" t="s">
        <v>134</v>
      </c>
    </row>
    <row r="305" s="2" customFormat="1" ht="21.75" customHeight="1">
      <c r="A305" s="39"/>
      <c r="B305" s="40"/>
      <c r="C305" s="241" t="s">
        <v>551</v>
      </c>
      <c r="D305" s="241" t="s">
        <v>135</v>
      </c>
      <c r="E305" s="242" t="s">
        <v>552</v>
      </c>
      <c r="F305" s="243" t="s">
        <v>553</v>
      </c>
      <c r="G305" s="244" t="s">
        <v>235</v>
      </c>
      <c r="H305" s="245">
        <v>24.731000000000002</v>
      </c>
      <c r="I305" s="246"/>
      <c r="J305" s="247">
        <f>ROUND(I305*H305,2)</f>
        <v>0</v>
      </c>
      <c r="K305" s="243" t="s">
        <v>139</v>
      </c>
      <c r="L305" s="45"/>
      <c r="M305" s="248" t="s">
        <v>1</v>
      </c>
      <c r="N305" s="249" t="s">
        <v>44</v>
      </c>
      <c r="O305" s="92"/>
      <c r="P305" s="250">
        <f>O305*H305</f>
        <v>0</v>
      </c>
      <c r="Q305" s="250">
        <v>2.2563399999999998</v>
      </c>
      <c r="R305" s="250">
        <f>Q305*H305</f>
        <v>55.801544540000002</v>
      </c>
      <c r="S305" s="250">
        <v>0</v>
      </c>
      <c r="T305" s="25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52" t="s">
        <v>150</v>
      </c>
      <c r="AT305" s="252" t="s">
        <v>135</v>
      </c>
      <c r="AU305" s="252" t="s">
        <v>89</v>
      </c>
      <c r="AY305" s="18" t="s">
        <v>134</v>
      </c>
      <c r="BE305" s="253">
        <f>IF(N305="základní",J305,0)</f>
        <v>0</v>
      </c>
      <c r="BF305" s="253">
        <f>IF(N305="snížená",J305,0)</f>
        <v>0</v>
      </c>
      <c r="BG305" s="253">
        <f>IF(N305="zákl. přenesená",J305,0)</f>
        <v>0</v>
      </c>
      <c r="BH305" s="253">
        <f>IF(N305="sníž. přenesená",J305,0)</f>
        <v>0</v>
      </c>
      <c r="BI305" s="253">
        <f>IF(N305="nulová",J305,0)</f>
        <v>0</v>
      </c>
      <c r="BJ305" s="18" t="s">
        <v>87</v>
      </c>
      <c r="BK305" s="253">
        <f>ROUND(I305*H305,2)</f>
        <v>0</v>
      </c>
      <c r="BL305" s="18" t="s">
        <v>150</v>
      </c>
      <c r="BM305" s="252" t="s">
        <v>554</v>
      </c>
    </row>
    <row r="306" s="13" customFormat="1">
      <c r="A306" s="13"/>
      <c r="B306" s="268"/>
      <c r="C306" s="269"/>
      <c r="D306" s="270" t="s">
        <v>208</v>
      </c>
      <c r="E306" s="271" t="s">
        <v>1</v>
      </c>
      <c r="F306" s="272" t="s">
        <v>555</v>
      </c>
      <c r="G306" s="269"/>
      <c r="H306" s="273">
        <v>24.731000000000002</v>
      </c>
      <c r="I306" s="274"/>
      <c r="J306" s="269"/>
      <c r="K306" s="269"/>
      <c r="L306" s="275"/>
      <c r="M306" s="276"/>
      <c r="N306" s="277"/>
      <c r="O306" s="277"/>
      <c r="P306" s="277"/>
      <c r="Q306" s="277"/>
      <c r="R306" s="277"/>
      <c r="S306" s="277"/>
      <c r="T306" s="27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9" t="s">
        <v>208</v>
      </c>
      <c r="AU306" s="279" t="s">
        <v>89</v>
      </c>
      <c r="AV306" s="13" t="s">
        <v>89</v>
      </c>
      <c r="AW306" s="13" t="s">
        <v>35</v>
      </c>
      <c r="AX306" s="13" t="s">
        <v>87</v>
      </c>
      <c r="AY306" s="279" t="s">
        <v>134</v>
      </c>
    </row>
    <row r="307" s="2" customFormat="1" ht="21.75" customHeight="1">
      <c r="A307" s="39"/>
      <c r="B307" s="40"/>
      <c r="C307" s="241" t="s">
        <v>556</v>
      </c>
      <c r="D307" s="241" t="s">
        <v>135</v>
      </c>
      <c r="E307" s="242" t="s">
        <v>557</v>
      </c>
      <c r="F307" s="243" t="s">
        <v>558</v>
      </c>
      <c r="G307" s="244" t="s">
        <v>183</v>
      </c>
      <c r="H307" s="245">
        <v>464.95999999999998</v>
      </c>
      <c r="I307" s="246"/>
      <c r="J307" s="247">
        <f>ROUND(I307*H307,2)</f>
        <v>0</v>
      </c>
      <c r="K307" s="243" t="s">
        <v>139</v>
      </c>
      <c r="L307" s="45"/>
      <c r="M307" s="248" t="s">
        <v>1</v>
      </c>
      <c r="N307" s="249" t="s">
        <v>44</v>
      </c>
      <c r="O307" s="92"/>
      <c r="P307" s="250">
        <f>O307*H307</f>
        <v>0</v>
      </c>
      <c r="Q307" s="250">
        <v>0.00044999999999999999</v>
      </c>
      <c r="R307" s="250">
        <f>Q307*H307</f>
        <v>0.20923199999999997</v>
      </c>
      <c r="S307" s="250">
        <v>0</v>
      </c>
      <c r="T307" s="25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2" t="s">
        <v>150</v>
      </c>
      <c r="AT307" s="252" t="s">
        <v>135</v>
      </c>
      <c r="AU307" s="252" t="s">
        <v>89</v>
      </c>
      <c r="AY307" s="18" t="s">
        <v>134</v>
      </c>
      <c r="BE307" s="253">
        <f>IF(N307="základní",J307,0)</f>
        <v>0</v>
      </c>
      <c r="BF307" s="253">
        <f>IF(N307="snížená",J307,0)</f>
        <v>0</v>
      </c>
      <c r="BG307" s="253">
        <f>IF(N307="zákl. přenesená",J307,0)</f>
        <v>0</v>
      </c>
      <c r="BH307" s="253">
        <f>IF(N307="sníž. přenesená",J307,0)</f>
        <v>0</v>
      </c>
      <c r="BI307" s="253">
        <f>IF(N307="nulová",J307,0)</f>
        <v>0</v>
      </c>
      <c r="BJ307" s="18" t="s">
        <v>87</v>
      </c>
      <c r="BK307" s="253">
        <f>ROUND(I307*H307,2)</f>
        <v>0</v>
      </c>
      <c r="BL307" s="18" t="s">
        <v>150</v>
      </c>
      <c r="BM307" s="252" t="s">
        <v>559</v>
      </c>
    </row>
    <row r="308" s="13" customFormat="1">
      <c r="A308" s="13"/>
      <c r="B308" s="268"/>
      <c r="C308" s="269"/>
      <c r="D308" s="270" t="s">
        <v>208</v>
      </c>
      <c r="E308" s="271" t="s">
        <v>1</v>
      </c>
      <c r="F308" s="272" t="s">
        <v>513</v>
      </c>
      <c r="G308" s="269"/>
      <c r="H308" s="273">
        <v>464.95999999999998</v>
      </c>
      <c r="I308" s="274"/>
      <c r="J308" s="269"/>
      <c r="K308" s="269"/>
      <c r="L308" s="275"/>
      <c r="M308" s="276"/>
      <c r="N308" s="277"/>
      <c r="O308" s="277"/>
      <c r="P308" s="277"/>
      <c r="Q308" s="277"/>
      <c r="R308" s="277"/>
      <c r="S308" s="277"/>
      <c r="T308" s="27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9" t="s">
        <v>208</v>
      </c>
      <c r="AU308" s="279" t="s">
        <v>89</v>
      </c>
      <c r="AV308" s="13" t="s">
        <v>89</v>
      </c>
      <c r="AW308" s="13" t="s">
        <v>35</v>
      </c>
      <c r="AX308" s="13" t="s">
        <v>87</v>
      </c>
      <c r="AY308" s="279" t="s">
        <v>134</v>
      </c>
    </row>
    <row r="309" s="2" customFormat="1" ht="21.75" customHeight="1">
      <c r="A309" s="39"/>
      <c r="B309" s="40"/>
      <c r="C309" s="241" t="s">
        <v>560</v>
      </c>
      <c r="D309" s="241" t="s">
        <v>135</v>
      </c>
      <c r="E309" s="242" t="s">
        <v>561</v>
      </c>
      <c r="F309" s="243" t="s">
        <v>562</v>
      </c>
      <c r="G309" s="244" t="s">
        <v>183</v>
      </c>
      <c r="H309" s="245">
        <v>464.95999999999998</v>
      </c>
      <c r="I309" s="246"/>
      <c r="J309" s="247">
        <f>ROUND(I309*H309,2)</f>
        <v>0</v>
      </c>
      <c r="K309" s="243" t="s">
        <v>139</v>
      </c>
      <c r="L309" s="45"/>
      <c r="M309" s="248" t="s">
        <v>1</v>
      </c>
      <c r="N309" s="249" t="s">
        <v>44</v>
      </c>
      <c r="O309" s="92"/>
      <c r="P309" s="250">
        <f>O309*H309</f>
        <v>0</v>
      </c>
      <c r="Q309" s="250">
        <v>0</v>
      </c>
      <c r="R309" s="250">
        <f>Q309*H309</f>
        <v>0</v>
      </c>
      <c r="S309" s="250">
        <v>0</v>
      </c>
      <c r="T309" s="25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2" t="s">
        <v>150</v>
      </c>
      <c r="AT309" s="252" t="s">
        <v>135</v>
      </c>
      <c r="AU309" s="252" t="s">
        <v>89</v>
      </c>
      <c r="AY309" s="18" t="s">
        <v>134</v>
      </c>
      <c r="BE309" s="253">
        <f>IF(N309="základní",J309,0)</f>
        <v>0</v>
      </c>
      <c r="BF309" s="253">
        <f>IF(N309="snížená",J309,0)</f>
        <v>0</v>
      </c>
      <c r="BG309" s="253">
        <f>IF(N309="zákl. přenesená",J309,0)</f>
        <v>0</v>
      </c>
      <c r="BH309" s="253">
        <f>IF(N309="sníž. přenesená",J309,0)</f>
        <v>0</v>
      </c>
      <c r="BI309" s="253">
        <f>IF(N309="nulová",J309,0)</f>
        <v>0</v>
      </c>
      <c r="BJ309" s="18" t="s">
        <v>87</v>
      </c>
      <c r="BK309" s="253">
        <f>ROUND(I309*H309,2)</f>
        <v>0</v>
      </c>
      <c r="BL309" s="18" t="s">
        <v>150</v>
      </c>
      <c r="BM309" s="252" t="s">
        <v>563</v>
      </c>
    </row>
    <row r="310" s="2" customFormat="1" ht="16.5" customHeight="1">
      <c r="A310" s="39"/>
      <c r="B310" s="40"/>
      <c r="C310" s="241" t="s">
        <v>564</v>
      </c>
      <c r="D310" s="241" t="s">
        <v>135</v>
      </c>
      <c r="E310" s="242" t="s">
        <v>565</v>
      </c>
      <c r="F310" s="243" t="s">
        <v>566</v>
      </c>
      <c r="G310" s="244" t="s">
        <v>183</v>
      </c>
      <c r="H310" s="245">
        <v>464.95999999999998</v>
      </c>
      <c r="I310" s="246"/>
      <c r="J310" s="247">
        <f>ROUND(I310*H310,2)</f>
        <v>0</v>
      </c>
      <c r="K310" s="243" t="s">
        <v>139</v>
      </c>
      <c r="L310" s="45"/>
      <c r="M310" s="248" t="s">
        <v>1</v>
      </c>
      <c r="N310" s="249" t="s">
        <v>44</v>
      </c>
      <c r="O310" s="92"/>
      <c r="P310" s="250">
        <f>O310*H310</f>
        <v>0</v>
      </c>
      <c r="Q310" s="250">
        <v>0</v>
      </c>
      <c r="R310" s="250">
        <f>Q310*H310</f>
        <v>0</v>
      </c>
      <c r="S310" s="250">
        <v>0</v>
      </c>
      <c r="T310" s="25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52" t="s">
        <v>150</v>
      </c>
      <c r="AT310" s="252" t="s">
        <v>135</v>
      </c>
      <c r="AU310" s="252" t="s">
        <v>89</v>
      </c>
      <c r="AY310" s="18" t="s">
        <v>134</v>
      </c>
      <c r="BE310" s="253">
        <f>IF(N310="základní",J310,0)</f>
        <v>0</v>
      </c>
      <c r="BF310" s="253">
        <f>IF(N310="snížená",J310,0)</f>
        <v>0</v>
      </c>
      <c r="BG310" s="253">
        <f>IF(N310="zákl. přenesená",J310,0)</f>
        <v>0</v>
      </c>
      <c r="BH310" s="253">
        <f>IF(N310="sníž. přenesená",J310,0)</f>
        <v>0</v>
      </c>
      <c r="BI310" s="253">
        <f>IF(N310="nulová",J310,0)</f>
        <v>0</v>
      </c>
      <c r="BJ310" s="18" t="s">
        <v>87</v>
      </c>
      <c r="BK310" s="253">
        <f>ROUND(I310*H310,2)</f>
        <v>0</v>
      </c>
      <c r="BL310" s="18" t="s">
        <v>150</v>
      </c>
      <c r="BM310" s="252" t="s">
        <v>567</v>
      </c>
    </row>
    <row r="311" s="13" customFormat="1">
      <c r="A311" s="13"/>
      <c r="B311" s="268"/>
      <c r="C311" s="269"/>
      <c r="D311" s="270" t="s">
        <v>208</v>
      </c>
      <c r="E311" s="271" t="s">
        <v>1</v>
      </c>
      <c r="F311" s="272" t="s">
        <v>513</v>
      </c>
      <c r="G311" s="269"/>
      <c r="H311" s="273">
        <v>464.95999999999998</v>
      </c>
      <c r="I311" s="274"/>
      <c r="J311" s="269"/>
      <c r="K311" s="269"/>
      <c r="L311" s="275"/>
      <c r="M311" s="276"/>
      <c r="N311" s="277"/>
      <c r="O311" s="277"/>
      <c r="P311" s="277"/>
      <c r="Q311" s="277"/>
      <c r="R311" s="277"/>
      <c r="S311" s="277"/>
      <c r="T311" s="27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9" t="s">
        <v>208</v>
      </c>
      <c r="AU311" s="279" t="s">
        <v>89</v>
      </c>
      <c r="AV311" s="13" t="s">
        <v>89</v>
      </c>
      <c r="AW311" s="13" t="s">
        <v>35</v>
      </c>
      <c r="AX311" s="13" t="s">
        <v>87</v>
      </c>
      <c r="AY311" s="279" t="s">
        <v>134</v>
      </c>
    </row>
    <row r="312" s="2" customFormat="1" ht="21.75" customHeight="1">
      <c r="A312" s="39"/>
      <c r="B312" s="40"/>
      <c r="C312" s="241" t="s">
        <v>568</v>
      </c>
      <c r="D312" s="241" t="s">
        <v>135</v>
      </c>
      <c r="E312" s="242" t="s">
        <v>569</v>
      </c>
      <c r="F312" s="243" t="s">
        <v>570</v>
      </c>
      <c r="G312" s="244" t="s">
        <v>164</v>
      </c>
      <c r="H312" s="245">
        <v>12</v>
      </c>
      <c r="I312" s="246"/>
      <c r="J312" s="247">
        <f>ROUND(I312*H312,2)</f>
        <v>0</v>
      </c>
      <c r="K312" s="243" t="s">
        <v>139</v>
      </c>
      <c r="L312" s="45"/>
      <c r="M312" s="248" t="s">
        <v>1</v>
      </c>
      <c r="N312" s="249" t="s">
        <v>44</v>
      </c>
      <c r="O312" s="92"/>
      <c r="P312" s="250">
        <f>O312*H312</f>
        <v>0</v>
      </c>
      <c r="Q312" s="250">
        <v>1.0000000000000001E-05</v>
      </c>
      <c r="R312" s="250">
        <f>Q312*H312</f>
        <v>0.00012000000000000002</v>
      </c>
      <c r="S312" s="250">
        <v>0</v>
      </c>
      <c r="T312" s="25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52" t="s">
        <v>150</v>
      </c>
      <c r="AT312" s="252" t="s">
        <v>135</v>
      </c>
      <c r="AU312" s="252" t="s">
        <v>89</v>
      </c>
      <c r="AY312" s="18" t="s">
        <v>134</v>
      </c>
      <c r="BE312" s="253">
        <f>IF(N312="základní",J312,0)</f>
        <v>0</v>
      </c>
      <c r="BF312" s="253">
        <f>IF(N312="snížená",J312,0)</f>
        <v>0</v>
      </c>
      <c r="BG312" s="253">
        <f>IF(N312="zákl. přenesená",J312,0)</f>
        <v>0</v>
      </c>
      <c r="BH312" s="253">
        <f>IF(N312="sníž. přenesená",J312,0)</f>
        <v>0</v>
      </c>
      <c r="BI312" s="253">
        <f>IF(N312="nulová",J312,0)</f>
        <v>0</v>
      </c>
      <c r="BJ312" s="18" t="s">
        <v>87</v>
      </c>
      <c r="BK312" s="253">
        <f>ROUND(I312*H312,2)</f>
        <v>0</v>
      </c>
      <c r="BL312" s="18" t="s">
        <v>150</v>
      </c>
      <c r="BM312" s="252" t="s">
        <v>571</v>
      </c>
    </row>
    <row r="313" s="13" customFormat="1">
      <c r="A313" s="13"/>
      <c r="B313" s="268"/>
      <c r="C313" s="269"/>
      <c r="D313" s="270" t="s">
        <v>208</v>
      </c>
      <c r="E313" s="271" t="s">
        <v>1</v>
      </c>
      <c r="F313" s="272" t="s">
        <v>572</v>
      </c>
      <c r="G313" s="269"/>
      <c r="H313" s="273">
        <v>12</v>
      </c>
      <c r="I313" s="274"/>
      <c r="J313" s="269"/>
      <c r="K313" s="269"/>
      <c r="L313" s="275"/>
      <c r="M313" s="276"/>
      <c r="N313" s="277"/>
      <c r="O313" s="277"/>
      <c r="P313" s="277"/>
      <c r="Q313" s="277"/>
      <c r="R313" s="277"/>
      <c r="S313" s="277"/>
      <c r="T313" s="27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79" t="s">
        <v>208</v>
      </c>
      <c r="AU313" s="279" t="s">
        <v>89</v>
      </c>
      <c r="AV313" s="13" t="s">
        <v>89</v>
      </c>
      <c r="AW313" s="13" t="s">
        <v>35</v>
      </c>
      <c r="AX313" s="13" t="s">
        <v>87</v>
      </c>
      <c r="AY313" s="279" t="s">
        <v>134</v>
      </c>
    </row>
    <row r="314" s="2" customFormat="1" ht="21.75" customHeight="1">
      <c r="A314" s="39"/>
      <c r="B314" s="40"/>
      <c r="C314" s="241" t="s">
        <v>573</v>
      </c>
      <c r="D314" s="241" t="s">
        <v>135</v>
      </c>
      <c r="E314" s="242" t="s">
        <v>574</v>
      </c>
      <c r="F314" s="243" t="s">
        <v>575</v>
      </c>
      <c r="G314" s="244" t="s">
        <v>144</v>
      </c>
      <c r="H314" s="245">
        <v>1</v>
      </c>
      <c r="I314" s="246"/>
      <c r="J314" s="247">
        <f>ROUND(I314*H314,2)</f>
        <v>0</v>
      </c>
      <c r="K314" s="243" t="s">
        <v>1</v>
      </c>
      <c r="L314" s="45"/>
      <c r="M314" s="248" t="s">
        <v>1</v>
      </c>
      <c r="N314" s="249" t="s">
        <v>44</v>
      </c>
      <c r="O314" s="92"/>
      <c r="P314" s="250">
        <f>O314*H314</f>
        <v>0</v>
      </c>
      <c r="Q314" s="250">
        <v>0</v>
      </c>
      <c r="R314" s="250">
        <f>Q314*H314</f>
        <v>0</v>
      </c>
      <c r="S314" s="250">
        <v>0.065699999999999995</v>
      </c>
      <c r="T314" s="251">
        <f>S314*H314</f>
        <v>0.065699999999999995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52" t="s">
        <v>150</v>
      </c>
      <c r="AT314" s="252" t="s">
        <v>135</v>
      </c>
      <c r="AU314" s="252" t="s">
        <v>89</v>
      </c>
      <c r="AY314" s="18" t="s">
        <v>134</v>
      </c>
      <c r="BE314" s="253">
        <f>IF(N314="základní",J314,0)</f>
        <v>0</v>
      </c>
      <c r="BF314" s="253">
        <f>IF(N314="snížená",J314,0)</f>
        <v>0</v>
      </c>
      <c r="BG314" s="253">
        <f>IF(N314="zákl. přenesená",J314,0)</f>
        <v>0</v>
      </c>
      <c r="BH314" s="253">
        <f>IF(N314="sníž. přenesená",J314,0)</f>
        <v>0</v>
      </c>
      <c r="BI314" s="253">
        <f>IF(N314="nulová",J314,0)</f>
        <v>0</v>
      </c>
      <c r="BJ314" s="18" t="s">
        <v>87</v>
      </c>
      <c r="BK314" s="253">
        <f>ROUND(I314*H314,2)</f>
        <v>0</v>
      </c>
      <c r="BL314" s="18" t="s">
        <v>150</v>
      </c>
      <c r="BM314" s="252" t="s">
        <v>576</v>
      </c>
    </row>
    <row r="315" s="15" customFormat="1">
      <c r="A315" s="15"/>
      <c r="B315" s="301"/>
      <c r="C315" s="302"/>
      <c r="D315" s="270" t="s">
        <v>208</v>
      </c>
      <c r="E315" s="303" t="s">
        <v>1</v>
      </c>
      <c r="F315" s="304" t="s">
        <v>577</v>
      </c>
      <c r="G315" s="302"/>
      <c r="H315" s="303" t="s">
        <v>1</v>
      </c>
      <c r="I315" s="305"/>
      <c r="J315" s="302"/>
      <c r="K315" s="302"/>
      <c r="L315" s="306"/>
      <c r="M315" s="307"/>
      <c r="N315" s="308"/>
      <c r="O315" s="308"/>
      <c r="P315" s="308"/>
      <c r="Q315" s="308"/>
      <c r="R315" s="308"/>
      <c r="S315" s="308"/>
      <c r="T315" s="30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310" t="s">
        <v>208</v>
      </c>
      <c r="AU315" s="310" t="s">
        <v>89</v>
      </c>
      <c r="AV315" s="15" t="s">
        <v>87</v>
      </c>
      <c r="AW315" s="15" t="s">
        <v>35</v>
      </c>
      <c r="AX315" s="15" t="s">
        <v>79</v>
      </c>
      <c r="AY315" s="310" t="s">
        <v>134</v>
      </c>
    </row>
    <row r="316" s="13" customFormat="1">
      <c r="A316" s="13"/>
      <c r="B316" s="268"/>
      <c r="C316" s="269"/>
      <c r="D316" s="270" t="s">
        <v>208</v>
      </c>
      <c r="E316" s="271" t="s">
        <v>1</v>
      </c>
      <c r="F316" s="272" t="s">
        <v>578</v>
      </c>
      <c r="G316" s="269"/>
      <c r="H316" s="273">
        <v>1</v>
      </c>
      <c r="I316" s="274"/>
      <c r="J316" s="269"/>
      <c r="K316" s="269"/>
      <c r="L316" s="275"/>
      <c r="M316" s="276"/>
      <c r="N316" s="277"/>
      <c r="O316" s="277"/>
      <c r="P316" s="277"/>
      <c r="Q316" s="277"/>
      <c r="R316" s="277"/>
      <c r="S316" s="277"/>
      <c r="T316" s="27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79" t="s">
        <v>208</v>
      </c>
      <c r="AU316" s="279" t="s">
        <v>89</v>
      </c>
      <c r="AV316" s="13" t="s">
        <v>89</v>
      </c>
      <c r="AW316" s="13" t="s">
        <v>35</v>
      </c>
      <c r="AX316" s="13" t="s">
        <v>87</v>
      </c>
      <c r="AY316" s="279" t="s">
        <v>134</v>
      </c>
    </row>
    <row r="317" s="11" customFormat="1" ht="22.8" customHeight="1">
      <c r="A317" s="11"/>
      <c r="B317" s="227"/>
      <c r="C317" s="228"/>
      <c r="D317" s="229" t="s">
        <v>78</v>
      </c>
      <c r="E317" s="266" t="s">
        <v>579</v>
      </c>
      <c r="F317" s="266" t="s">
        <v>580</v>
      </c>
      <c r="G317" s="228"/>
      <c r="H317" s="228"/>
      <c r="I317" s="231"/>
      <c r="J317" s="267">
        <f>BK317</f>
        <v>0</v>
      </c>
      <c r="K317" s="228"/>
      <c r="L317" s="233"/>
      <c r="M317" s="234"/>
      <c r="N317" s="235"/>
      <c r="O317" s="235"/>
      <c r="P317" s="236">
        <f>SUM(P318:P325)</f>
        <v>0</v>
      </c>
      <c r="Q317" s="235"/>
      <c r="R317" s="236">
        <f>SUM(R318:R325)</f>
        <v>0</v>
      </c>
      <c r="S317" s="235"/>
      <c r="T317" s="237">
        <f>SUM(T318:T325)</f>
        <v>0</v>
      </c>
      <c r="U317" s="11"/>
      <c r="V317" s="11"/>
      <c r="W317" s="11"/>
      <c r="X317" s="11"/>
      <c r="Y317" s="11"/>
      <c r="Z317" s="11"/>
      <c r="AA317" s="11"/>
      <c r="AB317" s="11"/>
      <c r="AC317" s="11"/>
      <c r="AD317" s="11"/>
      <c r="AE317" s="11"/>
      <c r="AR317" s="238" t="s">
        <v>87</v>
      </c>
      <c r="AT317" s="239" t="s">
        <v>78</v>
      </c>
      <c r="AU317" s="239" t="s">
        <v>87</v>
      </c>
      <c r="AY317" s="238" t="s">
        <v>134</v>
      </c>
      <c r="BK317" s="240">
        <f>SUM(BK318:BK325)</f>
        <v>0</v>
      </c>
    </row>
    <row r="318" s="2" customFormat="1" ht="21.75" customHeight="1">
      <c r="A318" s="39"/>
      <c r="B318" s="40"/>
      <c r="C318" s="241" t="s">
        <v>581</v>
      </c>
      <c r="D318" s="241" t="s">
        <v>135</v>
      </c>
      <c r="E318" s="242" t="s">
        <v>582</v>
      </c>
      <c r="F318" s="243" t="s">
        <v>583</v>
      </c>
      <c r="G318" s="244" t="s">
        <v>289</v>
      </c>
      <c r="H318" s="245">
        <v>124.066</v>
      </c>
      <c r="I318" s="246"/>
      <c r="J318" s="247">
        <f>ROUND(I318*H318,2)</f>
        <v>0</v>
      </c>
      <c r="K318" s="243" t="s">
        <v>139</v>
      </c>
      <c r="L318" s="45"/>
      <c r="M318" s="248" t="s">
        <v>1</v>
      </c>
      <c r="N318" s="249" t="s">
        <v>44</v>
      </c>
      <c r="O318" s="92"/>
      <c r="P318" s="250">
        <f>O318*H318</f>
        <v>0</v>
      </c>
      <c r="Q318" s="250">
        <v>0</v>
      </c>
      <c r="R318" s="250">
        <f>Q318*H318</f>
        <v>0</v>
      </c>
      <c r="S318" s="250">
        <v>0</v>
      </c>
      <c r="T318" s="25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52" t="s">
        <v>150</v>
      </c>
      <c r="AT318" s="252" t="s">
        <v>135</v>
      </c>
      <c r="AU318" s="252" t="s">
        <v>89</v>
      </c>
      <c r="AY318" s="18" t="s">
        <v>134</v>
      </c>
      <c r="BE318" s="253">
        <f>IF(N318="základní",J318,0)</f>
        <v>0</v>
      </c>
      <c r="BF318" s="253">
        <f>IF(N318="snížená",J318,0)</f>
        <v>0</v>
      </c>
      <c r="BG318" s="253">
        <f>IF(N318="zákl. přenesená",J318,0)</f>
        <v>0</v>
      </c>
      <c r="BH318" s="253">
        <f>IF(N318="sníž. přenesená",J318,0)</f>
        <v>0</v>
      </c>
      <c r="BI318" s="253">
        <f>IF(N318="nulová",J318,0)</f>
        <v>0</v>
      </c>
      <c r="BJ318" s="18" t="s">
        <v>87</v>
      </c>
      <c r="BK318" s="253">
        <f>ROUND(I318*H318,2)</f>
        <v>0</v>
      </c>
      <c r="BL318" s="18" t="s">
        <v>150</v>
      </c>
      <c r="BM318" s="252" t="s">
        <v>584</v>
      </c>
    </row>
    <row r="319" s="2" customFormat="1" ht="16.5" customHeight="1">
      <c r="A319" s="39"/>
      <c r="B319" s="40"/>
      <c r="C319" s="241" t="s">
        <v>585</v>
      </c>
      <c r="D319" s="241" t="s">
        <v>135</v>
      </c>
      <c r="E319" s="242" t="s">
        <v>586</v>
      </c>
      <c r="F319" s="243" t="s">
        <v>587</v>
      </c>
      <c r="G319" s="244" t="s">
        <v>289</v>
      </c>
      <c r="H319" s="245">
        <v>1736.924</v>
      </c>
      <c r="I319" s="246"/>
      <c r="J319" s="247">
        <f>ROUND(I319*H319,2)</f>
        <v>0</v>
      </c>
      <c r="K319" s="243" t="s">
        <v>139</v>
      </c>
      <c r="L319" s="45"/>
      <c r="M319" s="248" t="s">
        <v>1</v>
      </c>
      <c r="N319" s="249" t="s">
        <v>44</v>
      </c>
      <c r="O319" s="92"/>
      <c r="P319" s="250">
        <f>O319*H319</f>
        <v>0</v>
      </c>
      <c r="Q319" s="250">
        <v>0</v>
      </c>
      <c r="R319" s="250">
        <f>Q319*H319</f>
        <v>0</v>
      </c>
      <c r="S319" s="250">
        <v>0</v>
      </c>
      <c r="T319" s="25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2" t="s">
        <v>150</v>
      </c>
      <c r="AT319" s="252" t="s">
        <v>135</v>
      </c>
      <c r="AU319" s="252" t="s">
        <v>89</v>
      </c>
      <c r="AY319" s="18" t="s">
        <v>134</v>
      </c>
      <c r="BE319" s="253">
        <f>IF(N319="základní",J319,0)</f>
        <v>0</v>
      </c>
      <c r="BF319" s="253">
        <f>IF(N319="snížená",J319,0)</f>
        <v>0</v>
      </c>
      <c r="BG319" s="253">
        <f>IF(N319="zákl. přenesená",J319,0)</f>
        <v>0</v>
      </c>
      <c r="BH319" s="253">
        <f>IF(N319="sníž. přenesená",J319,0)</f>
        <v>0</v>
      </c>
      <c r="BI319" s="253">
        <f>IF(N319="nulová",J319,0)</f>
        <v>0</v>
      </c>
      <c r="BJ319" s="18" t="s">
        <v>87</v>
      </c>
      <c r="BK319" s="253">
        <f>ROUND(I319*H319,2)</f>
        <v>0</v>
      </c>
      <c r="BL319" s="18" t="s">
        <v>150</v>
      </c>
      <c r="BM319" s="252" t="s">
        <v>588</v>
      </c>
    </row>
    <row r="320" s="13" customFormat="1">
      <c r="A320" s="13"/>
      <c r="B320" s="268"/>
      <c r="C320" s="269"/>
      <c r="D320" s="270" t="s">
        <v>208</v>
      </c>
      <c r="E320" s="269"/>
      <c r="F320" s="272" t="s">
        <v>589</v>
      </c>
      <c r="G320" s="269"/>
      <c r="H320" s="273">
        <v>1736.924</v>
      </c>
      <c r="I320" s="274"/>
      <c r="J320" s="269"/>
      <c r="K320" s="269"/>
      <c r="L320" s="275"/>
      <c r="M320" s="276"/>
      <c r="N320" s="277"/>
      <c r="O320" s="277"/>
      <c r="P320" s="277"/>
      <c r="Q320" s="277"/>
      <c r="R320" s="277"/>
      <c r="S320" s="277"/>
      <c r="T320" s="27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79" t="s">
        <v>208</v>
      </c>
      <c r="AU320" s="279" t="s">
        <v>89</v>
      </c>
      <c r="AV320" s="13" t="s">
        <v>89</v>
      </c>
      <c r="AW320" s="13" t="s">
        <v>4</v>
      </c>
      <c r="AX320" s="13" t="s">
        <v>87</v>
      </c>
      <c r="AY320" s="279" t="s">
        <v>134</v>
      </c>
    </row>
    <row r="321" s="2" customFormat="1" ht="21.75" customHeight="1">
      <c r="A321" s="39"/>
      <c r="B321" s="40"/>
      <c r="C321" s="241" t="s">
        <v>590</v>
      </c>
      <c r="D321" s="241" t="s">
        <v>135</v>
      </c>
      <c r="E321" s="242" t="s">
        <v>591</v>
      </c>
      <c r="F321" s="243" t="s">
        <v>592</v>
      </c>
      <c r="G321" s="244" t="s">
        <v>289</v>
      </c>
      <c r="H321" s="245">
        <v>1</v>
      </c>
      <c r="I321" s="246"/>
      <c r="J321" s="247">
        <f>ROUND(I321*H321,2)</f>
        <v>0</v>
      </c>
      <c r="K321" s="243" t="s">
        <v>139</v>
      </c>
      <c r="L321" s="45"/>
      <c r="M321" s="248" t="s">
        <v>1</v>
      </c>
      <c r="N321" s="249" t="s">
        <v>44</v>
      </c>
      <c r="O321" s="92"/>
      <c r="P321" s="250">
        <f>O321*H321</f>
        <v>0</v>
      </c>
      <c r="Q321" s="250">
        <v>0</v>
      </c>
      <c r="R321" s="250">
        <f>Q321*H321</f>
        <v>0</v>
      </c>
      <c r="S321" s="250">
        <v>0</v>
      </c>
      <c r="T321" s="25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52" t="s">
        <v>150</v>
      </c>
      <c r="AT321" s="252" t="s">
        <v>135</v>
      </c>
      <c r="AU321" s="252" t="s">
        <v>89</v>
      </c>
      <c r="AY321" s="18" t="s">
        <v>134</v>
      </c>
      <c r="BE321" s="253">
        <f>IF(N321="základní",J321,0)</f>
        <v>0</v>
      </c>
      <c r="BF321" s="253">
        <f>IF(N321="snížená",J321,0)</f>
        <v>0</v>
      </c>
      <c r="BG321" s="253">
        <f>IF(N321="zákl. přenesená",J321,0)</f>
        <v>0</v>
      </c>
      <c r="BH321" s="253">
        <f>IF(N321="sníž. přenesená",J321,0)</f>
        <v>0</v>
      </c>
      <c r="BI321" s="253">
        <f>IF(N321="nulová",J321,0)</f>
        <v>0</v>
      </c>
      <c r="BJ321" s="18" t="s">
        <v>87</v>
      </c>
      <c r="BK321" s="253">
        <f>ROUND(I321*H321,2)</f>
        <v>0</v>
      </c>
      <c r="BL321" s="18" t="s">
        <v>150</v>
      </c>
      <c r="BM321" s="252" t="s">
        <v>593</v>
      </c>
    </row>
    <row r="322" s="13" customFormat="1">
      <c r="A322" s="13"/>
      <c r="B322" s="268"/>
      <c r="C322" s="269"/>
      <c r="D322" s="270" t="s">
        <v>208</v>
      </c>
      <c r="E322" s="271" t="s">
        <v>1</v>
      </c>
      <c r="F322" s="272" t="s">
        <v>594</v>
      </c>
      <c r="G322" s="269"/>
      <c r="H322" s="273">
        <v>1</v>
      </c>
      <c r="I322" s="274"/>
      <c r="J322" s="269"/>
      <c r="K322" s="269"/>
      <c r="L322" s="275"/>
      <c r="M322" s="276"/>
      <c r="N322" s="277"/>
      <c r="O322" s="277"/>
      <c r="P322" s="277"/>
      <c r="Q322" s="277"/>
      <c r="R322" s="277"/>
      <c r="S322" s="277"/>
      <c r="T322" s="27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79" t="s">
        <v>208</v>
      </c>
      <c r="AU322" s="279" t="s">
        <v>89</v>
      </c>
      <c r="AV322" s="13" t="s">
        <v>89</v>
      </c>
      <c r="AW322" s="13" t="s">
        <v>35</v>
      </c>
      <c r="AX322" s="13" t="s">
        <v>87</v>
      </c>
      <c r="AY322" s="279" t="s">
        <v>134</v>
      </c>
    </row>
    <row r="323" s="2" customFormat="1" ht="33" customHeight="1">
      <c r="A323" s="39"/>
      <c r="B323" s="40"/>
      <c r="C323" s="241" t="s">
        <v>595</v>
      </c>
      <c r="D323" s="241" t="s">
        <v>135</v>
      </c>
      <c r="E323" s="242" t="s">
        <v>596</v>
      </c>
      <c r="F323" s="243" t="s">
        <v>597</v>
      </c>
      <c r="G323" s="244" t="s">
        <v>289</v>
      </c>
      <c r="H323" s="245">
        <v>0.066000000000000003</v>
      </c>
      <c r="I323" s="246"/>
      <c r="J323" s="247">
        <f>ROUND(I323*H323,2)</f>
        <v>0</v>
      </c>
      <c r="K323" s="243" t="s">
        <v>139</v>
      </c>
      <c r="L323" s="45"/>
      <c r="M323" s="248" t="s">
        <v>1</v>
      </c>
      <c r="N323" s="249" t="s">
        <v>44</v>
      </c>
      <c r="O323" s="92"/>
      <c r="P323" s="250">
        <f>O323*H323</f>
        <v>0</v>
      </c>
      <c r="Q323" s="250">
        <v>0</v>
      </c>
      <c r="R323" s="250">
        <f>Q323*H323</f>
        <v>0</v>
      </c>
      <c r="S323" s="250">
        <v>0</v>
      </c>
      <c r="T323" s="25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52" t="s">
        <v>150</v>
      </c>
      <c r="AT323" s="252" t="s">
        <v>135</v>
      </c>
      <c r="AU323" s="252" t="s">
        <v>89</v>
      </c>
      <c r="AY323" s="18" t="s">
        <v>134</v>
      </c>
      <c r="BE323" s="253">
        <f>IF(N323="základní",J323,0)</f>
        <v>0</v>
      </c>
      <c r="BF323" s="253">
        <f>IF(N323="snížená",J323,0)</f>
        <v>0</v>
      </c>
      <c r="BG323" s="253">
        <f>IF(N323="zákl. přenesená",J323,0)</f>
        <v>0</v>
      </c>
      <c r="BH323" s="253">
        <f>IF(N323="sníž. přenesená",J323,0)</f>
        <v>0</v>
      </c>
      <c r="BI323" s="253">
        <f>IF(N323="nulová",J323,0)</f>
        <v>0</v>
      </c>
      <c r="BJ323" s="18" t="s">
        <v>87</v>
      </c>
      <c r="BK323" s="253">
        <f>ROUND(I323*H323,2)</f>
        <v>0</v>
      </c>
      <c r="BL323" s="18" t="s">
        <v>150</v>
      </c>
      <c r="BM323" s="252" t="s">
        <v>598</v>
      </c>
    </row>
    <row r="324" s="2" customFormat="1" ht="33" customHeight="1">
      <c r="A324" s="39"/>
      <c r="B324" s="40"/>
      <c r="C324" s="241" t="s">
        <v>599</v>
      </c>
      <c r="D324" s="241" t="s">
        <v>135</v>
      </c>
      <c r="E324" s="242" t="s">
        <v>600</v>
      </c>
      <c r="F324" s="243" t="s">
        <v>601</v>
      </c>
      <c r="G324" s="244" t="s">
        <v>289</v>
      </c>
      <c r="H324" s="245">
        <v>124</v>
      </c>
      <c r="I324" s="246"/>
      <c r="J324" s="247">
        <f>ROUND(I324*H324,2)</f>
        <v>0</v>
      </c>
      <c r="K324" s="243" t="s">
        <v>139</v>
      </c>
      <c r="L324" s="45"/>
      <c r="M324" s="248" t="s">
        <v>1</v>
      </c>
      <c r="N324" s="249" t="s">
        <v>44</v>
      </c>
      <c r="O324" s="92"/>
      <c r="P324" s="250">
        <f>O324*H324</f>
        <v>0</v>
      </c>
      <c r="Q324" s="250">
        <v>0</v>
      </c>
      <c r="R324" s="250">
        <f>Q324*H324</f>
        <v>0</v>
      </c>
      <c r="S324" s="250">
        <v>0</v>
      </c>
      <c r="T324" s="25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52" t="s">
        <v>150</v>
      </c>
      <c r="AT324" s="252" t="s">
        <v>135</v>
      </c>
      <c r="AU324" s="252" t="s">
        <v>89</v>
      </c>
      <c r="AY324" s="18" t="s">
        <v>134</v>
      </c>
      <c r="BE324" s="253">
        <f>IF(N324="základní",J324,0)</f>
        <v>0</v>
      </c>
      <c r="BF324" s="253">
        <f>IF(N324="snížená",J324,0)</f>
        <v>0</v>
      </c>
      <c r="BG324" s="253">
        <f>IF(N324="zákl. přenesená",J324,0)</f>
        <v>0</v>
      </c>
      <c r="BH324" s="253">
        <f>IF(N324="sníž. přenesená",J324,0)</f>
        <v>0</v>
      </c>
      <c r="BI324" s="253">
        <f>IF(N324="nulová",J324,0)</f>
        <v>0</v>
      </c>
      <c r="BJ324" s="18" t="s">
        <v>87</v>
      </c>
      <c r="BK324" s="253">
        <f>ROUND(I324*H324,2)</f>
        <v>0</v>
      </c>
      <c r="BL324" s="18" t="s">
        <v>150</v>
      </c>
      <c r="BM324" s="252" t="s">
        <v>602</v>
      </c>
    </row>
    <row r="325" s="13" customFormat="1">
      <c r="A325" s="13"/>
      <c r="B325" s="268"/>
      <c r="C325" s="269"/>
      <c r="D325" s="270" t="s">
        <v>208</v>
      </c>
      <c r="E325" s="271" t="s">
        <v>1</v>
      </c>
      <c r="F325" s="272" t="s">
        <v>603</v>
      </c>
      <c r="G325" s="269"/>
      <c r="H325" s="273">
        <v>124</v>
      </c>
      <c r="I325" s="274"/>
      <c r="J325" s="269"/>
      <c r="K325" s="269"/>
      <c r="L325" s="275"/>
      <c r="M325" s="276"/>
      <c r="N325" s="277"/>
      <c r="O325" s="277"/>
      <c r="P325" s="277"/>
      <c r="Q325" s="277"/>
      <c r="R325" s="277"/>
      <c r="S325" s="277"/>
      <c r="T325" s="27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79" t="s">
        <v>208</v>
      </c>
      <c r="AU325" s="279" t="s">
        <v>89</v>
      </c>
      <c r="AV325" s="13" t="s">
        <v>89</v>
      </c>
      <c r="AW325" s="13" t="s">
        <v>35</v>
      </c>
      <c r="AX325" s="13" t="s">
        <v>87</v>
      </c>
      <c r="AY325" s="279" t="s">
        <v>134</v>
      </c>
    </row>
    <row r="326" s="11" customFormat="1" ht="22.8" customHeight="1">
      <c r="A326" s="11"/>
      <c r="B326" s="227"/>
      <c r="C326" s="228"/>
      <c r="D326" s="229" t="s">
        <v>78</v>
      </c>
      <c r="E326" s="266" t="s">
        <v>604</v>
      </c>
      <c r="F326" s="266" t="s">
        <v>605</v>
      </c>
      <c r="G326" s="228"/>
      <c r="H326" s="228"/>
      <c r="I326" s="231"/>
      <c r="J326" s="267">
        <f>BK326</f>
        <v>0</v>
      </c>
      <c r="K326" s="228"/>
      <c r="L326" s="233"/>
      <c r="M326" s="234"/>
      <c r="N326" s="235"/>
      <c r="O326" s="235"/>
      <c r="P326" s="236">
        <f>P327</f>
        <v>0</v>
      </c>
      <c r="Q326" s="235"/>
      <c r="R326" s="236">
        <f>R327</f>
        <v>0</v>
      </c>
      <c r="S326" s="235"/>
      <c r="T326" s="237">
        <f>T327</f>
        <v>0</v>
      </c>
      <c r="U326" s="11"/>
      <c r="V326" s="11"/>
      <c r="W326" s="11"/>
      <c r="X326" s="11"/>
      <c r="Y326" s="11"/>
      <c r="Z326" s="11"/>
      <c r="AA326" s="11"/>
      <c r="AB326" s="11"/>
      <c r="AC326" s="11"/>
      <c r="AD326" s="11"/>
      <c r="AE326" s="11"/>
      <c r="AR326" s="238" t="s">
        <v>87</v>
      </c>
      <c r="AT326" s="239" t="s">
        <v>78</v>
      </c>
      <c r="AU326" s="239" t="s">
        <v>87</v>
      </c>
      <c r="AY326" s="238" t="s">
        <v>134</v>
      </c>
      <c r="BK326" s="240">
        <f>BK327</f>
        <v>0</v>
      </c>
    </row>
    <row r="327" s="2" customFormat="1" ht="21.75" customHeight="1">
      <c r="A327" s="39"/>
      <c r="B327" s="40"/>
      <c r="C327" s="241" t="s">
        <v>606</v>
      </c>
      <c r="D327" s="241" t="s">
        <v>135</v>
      </c>
      <c r="E327" s="242" t="s">
        <v>607</v>
      </c>
      <c r="F327" s="243" t="s">
        <v>608</v>
      </c>
      <c r="G327" s="244" t="s">
        <v>289</v>
      </c>
      <c r="H327" s="245">
        <v>794.10400000000004</v>
      </c>
      <c r="I327" s="246"/>
      <c r="J327" s="247">
        <f>ROUND(I327*H327,2)</f>
        <v>0</v>
      </c>
      <c r="K327" s="243" t="s">
        <v>139</v>
      </c>
      <c r="L327" s="45"/>
      <c r="M327" s="248" t="s">
        <v>1</v>
      </c>
      <c r="N327" s="249" t="s">
        <v>44</v>
      </c>
      <c r="O327" s="92"/>
      <c r="P327" s="250">
        <f>O327*H327</f>
        <v>0</v>
      </c>
      <c r="Q327" s="250">
        <v>0</v>
      </c>
      <c r="R327" s="250">
        <f>Q327*H327</f>
        <v>0</v>
      </c>
      <c r="S327" s="250">
        <v>0</v>
      </c>
      <c r="T327" s="25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52" t="s">
        <v>150</v>
      </c>
      <c r="AT327" s="252" t="s">
        <v>135</v>
      </c>
      <c r="AU327" s="252" t="s">
        <v>89</v>
      </c>
      <c r="AY327" s="18" t="s">
        <v>134</v>
      </c>
      <c r="BE327" s="253">
        <f>IF(N327="základní",J327,0)</f>
        <v>0</v>
      </c>
      <c r="BF327" s="253">
        <f>IF(N327="snížená",J327,0)</f>
        <v>0</v>
      </c>
      <c r="BG327" s="253">
        <f>IF(N327="zákl. přenesená",J327,0)</f>
        <v>0</v>
      </c>
      <c r="BH327" s="253">
        <f>IF(N327="sníž. přenesená",J327,0)</f>
        <v>0</v>
      </c>
      <c r="BI327" s="253">
        <f>IF(N327="nulová",J327,0)</f>
        <v>0</v>
      </c>
      <c r="BJ327" s="18" t="s">
        <v>87</v>
      </c>
      <c r="BK327" s="253">
        <f>ROUND(I327*H327,2)</f>
        <v>0</v>
      </c>
      <c r="BL327" s="18" t="s">
        <v>150</v>
      </c>
      <c r="BM327" s="252" t="s">
        <v>609</v>
      </c>
    </row>
    <row r="328" s="11" customFormat="1" ht="25.92" customHeight="1">
      <c r="A328" s="11"/>
      <c r="B328" s="227"/>
      <c r="C328" s="228"/>
      <c r="D328" s="229" t="s">
        <v>78</v>
      </c>
      <c r="E328" s="230" t="s">
        <v>610</v>
      </c>
      <c r="F328" s="230" t="s">
        <v>611</v>
      </c>
      <c r="G328" s="228"/>
      <c r="H328" s="228"/>
      <c r="I328" s="231"/>
      <c r="J328" s="232">
        <f>BK328</f>
        <v>0</v>
      </c>
      <c r="K328" s="228"/>
      <c r="L328" s="233"/>
      <c r="M328" s="234"/>
      <c r="N328" s="235"/>
      <c r="O328" s="235"/>
      <c r="P328" s="236">
        <f>P329+P337</f>
        <v>0</v>
      </c>
      <c r="Q328" s="235"/>
      <c r="R328" s="236">
        <f>R329+R337</f>
        <v>0.040640240000000001</v>
      </c>
      <c r="S328" s="235"/>
      <c r="T328" s="237">
        <f>T329+T337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38" t="s">
        <v>89</v>
      </c>
      <c r="AT328" s="239" t="s">
        <v>78</v>
      </c>
      <c r="AU328" s="239" t="s">
        <v>79</v>
      </c>
      <c r="AY328" s="238" t="s">
        <v>134</v>
      </c>
      <c r="BK328" s="240">
        <f>BK329+BK337</f>
        <v>0</v>
      </c>
    </row>
    <row r="329" s="11" customFormat="1" ht="22.8" customHeight="1">
      <c r="A329" s="11"/>
      <c r="B329" s="227"/>
      <c r="C329" s="228"/>
      <c r="D329" s="229" t="s">
        <v>78</v>
      </c>
      <c r="E329" s="266" t="s">
        <v>612</v>
      </c>
      <c r="F329" s="266" t="s">
        <v>613</v>
      </c>
      <c r="G329" s="228"/>
      <c r="H329" s="228"/>
      <c r="I329" s="231"/>
      <c r="J329" s="267">
        <f>BK329</f>
        <v>0</v>
      </c>
      <c r="K329" s="228"/>
      <c r="L329" s="233"/>
      <c r="M329" s="234"/>
      <c r="N329" s="235"/>
      <c r="O329" s="235"/>
      <c r="P329" s="236">
        <f>SUM(P330:P336)</f>
        <v>0</v>
      </c>
      <c r="Q329" s="235"/>
      <c r="R329" s="236">
        <f>SUM(R330:R336)</f>
        <v>0.039200240000000004</v>
      </c>
      <c r="S329" s="235"/>
      <c r="T329" s="237">
        <f>SUM(T330:T336)</f>
        <v>0</v>
      </c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R329" s="238" t="s">
        <v>89</v>
      </c>
      <c r="AT329" s="239" t="s">
        <v>78</v>
      </c>
      <c r="AU329" s="239" t="s">
        <v>87</v>
      </c>
      <c r="AY329" s="238" t="s">
        <v>134</v>
      </c>
      <c r="BK329" s="240">
        <f>SUM(BK330:BK336)</f>
        <v>0</v>
      </c>
    </row>
    <row r="330" s="2" customFormat="1" ht="21.75" customHeight="1">
      <c r="A330" s="39"/>
      <c r="B330" s="40"/>
      <c r="C330" s="241" t="s">
        <v>614</v>
      </c>
      <c r="D330" s="241" t="s">
        <v>135</v>
      </c>
      <c r="E330" s="242" t="s">
        <v>615</v>
      </c>
      <c r="F330" s="243" t="s">
        <v>616</v>
      </c>
      <c r="G330" s="244" t="s">
        <v>183</v>
      </c>
      <c r="H330" s="245">
        <v>2.7999999999999998</v>
      </c>
      <c r="I330" s="246"/>
      <c r="J330" s="247">
        <f>ROUND(I330*H330,2)</f>
        <v>0</v>
      </c>
      <c r="K330" s="243" t="s">
        <v>139</v>
      </c>
      <c r="L330" s="45"/>
      <c r="M330" s="248" t="s">
        <v>1</v>
      </c>
      <c r="N330" s="249" t="s">
        <v>44</v>
      </c>
      <c r="O330" s="92"/>
      <c r="P330" s="250">
        <f>O330*H330</f>
        <v>0</v>
      </c>
      <c r="Q330" s="250">
        <v>6.0000000000000002E-05</v>
      </c>
      <c r="R330" s="250">
        <f>Q330*H330</f>
        <v>0.00016799999999999999</v>
      </c>
      <c r="S330" s="250">
        <v>0</v>
      </c>
      <c r="T330" s="25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52" t="s">
        <v>263</v>
      </c>
      <c r="AT330" s="252" t="s">
        <v>135</v>
      </c>
      <c r="AU330" s="252" t="s">
        <v>89</v>
      </c>
      <c r="AY330" s="18" t="s">
        <v>134</v>
      </c>
      <c r="BE330" s="253">
        <f>IF(N330="základní",J330,0)</f>
        <v>0</v>
      </c>
      <c r="BF330" s="253">
        <f>IF(N330="snížená",J330,0)</f>
        <v>0</v>
      </c>
      <c r="BG330" s="253">
        <f>IF(N330="zákl. přenesená",J330,0)</f>
        <v>0</v>
      </c>
      <c r="BH330" s="253">
        <f>IF(N330="sníž. přenesená",J330,0)</f>
        <v>0</v>
      </c>
      <c r="BI330" s="253">
        <f>IF(N330="nulová",J330,0)</f>
        <v>0</v>
      </c>
      <c r="BJ330" s="18" t="s">
        <v>87</v>
      </c>
      <c r="BK330" s="253">
        <f>ROUND(I330*H330,2)</f>
        <v>0</v>
      </c>
      <c r="BL330" s="18" t="s">
        <v>263</v>
      </c>
      <c r="BM330" s="252" t="s">
        <v>617</v>
      </c>
    </row>
    <row r="331" s="13" customFormat="1">
      <c r="A331" s="13"/>
      <c r="B331" s="268"/>
      <c r="C331" s="269"/>
      <c r="D331" s="270" t="s">
        <v>208</v>
      </c>
      <c r="E331" s="271" t="s">
        <v>1</v>
      </c>
      <c r="F331" s="272" t="s">
        <v>618</v>
      </c>
      <c r="G331" s="269"/>
      <c r="H331" s="273">
        <v>2.7999999999999998</v>
      </c>
      <c r="I331" s="274"/>
      <c r="J331" s="269"/>
      <c r="K331" s="269"/>
      <c r="L331" s="275"/>
      <c r="M331" s="276"/>
      <c r="N331" s="277"/>
      <c r="O331" s="277"/>
      <c r="P331" s="277"/>
      <c r="Q331" s="277"/>
      <c r="R331" s="277"/>
      <c r="S331" s="277"/>
      <c r="T331" s="27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79" t="s">
        <v>208</v>
      </c>
      <c r="AU331" s="279" t="s">
        <v>89</v>
      </c>
      <c r="AV331" s="13" t="s">
        <v>89</v>
      </c>
      <c r="AW331" s="13" t="s">
        <v>35</v>
      </c>
      <c r="AX331" s="13" t="s">
        <v>87</v>
      </c>
      <c r="AY331" s="279" t="s">
        <v>134</v>
      </c>
    </row>
    <row r="332" s="2" customFormat="1" ht="21.75" customHeight="1">
      <c r="A332" s="39"/>
      <c r="B332" s="40"/>
      <c r="C332" s="291" t="s">
        <v>619</v>
      </c>
      <c r="D332" s="291" t="s">
        <v>286</v>
      </c>
      <c r="E332" s="292" t="s">
        <v>620</v>
      </c>
      <c r="F332" s="293" t="s">
        <v>621</v>
      </c>
      <c r="G332" s="294" t="s">
        <v>183</v>
      </c>
      <c r="H332" s="295">
        <v>12.478</v>
      </c>
      <c r="I332" s="296"/>
      <c r="J332" s="297">
        <f>ROUND(I332*H332,2)</f>
        <v>0</v>
      </c>
      <c r="K332" s="293" t="s">
        <v>139</v>
      </c>
      <c r="L332" s="298"/>
      <c r="M332" s="299" t="s">
        <v>1</v>
      </c>
      <c r="N332" s="300" t="s">
        <v>44</v>
      </c>
      <c r="O332" s="92"/>
      <c r="P332" s="250">
        <f>O332*H332</f>
        <v>0</v>
      </c>
      <c r="Q332" s="250">
        <v>0.0030799999999999998</v>
      </c>
      <c r="R332" s="250">
        <f>Q332*H332</f>
        <v>0.038432239999999999</v>
      </c>
      <c r="S332" s="250">
        <v>0</v>
      </c>
      <c r="T332" s="25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52" t="s">
        <v>337</v>
      </c>
      <c r="AT332" s="252" t="s">
        <v>286</v>
      </c>
      <c r="AU332" s="252" t="s">
        <v>89</v>
      </c>
      <c r="AY332" s="18" t="s">
        <v>134</v>
      </c>
      <c r="BE332" s="253">
        <f>IF(N332="základní",J332,0)</f>
        <v>0</v>
      </c>
      <c r="BF332" s="253">
        <f>IF(N332="snížená",J332,0)</f>
        <v>0</v>
      </c>
      <c r="BG332" s="253">
        <f>IF(N332="zákl. přenesená",J332,0)</f>
        <v>0</v>
      </c>
      <c r="BH332" s="253">
        <f>IF(N332="sníž. přenesená",J332,0)</f>
        <v>0</v>
      </c>
      <c r="BI332" s="253">
        <f>IF(N332="nulová",J332,0)</f>
        <v>0</v>
      </c>
      <c r="BJ332" s="18" t="s">
        <v>87</v>
      </c>
      <c r="BK332" s="253">
        <f>ROUND(I332*H332,2)</f>
        <v>0</v>
      </c>
      <c r="BL332" s="18" t="s">
        <v>263</v>
      </c>
      <c r="BM332" s="252" t="s">
        <v>622</v>
      </c>
    </row>
    <row r="333" s="13" customFormat="1">
      <c r="A333" s="13"/>
      <c r="B333" s="268"/>
      <c r="C333" s="269"/>
      <c r="D333" s="270" t="s">
        <v>208</v>
      </c>
      <c r="E333" s="271" t="s">
        <v>1</v>
      </c>
      <c r="F333" s="272" t="s">
        <v>623</v>
      </c>
      <c r="G333" s="269"/>
      <c r="H333" s="273">
        <v>10.85</v>
      </c>
      <c r="I333" s="274"/>
      <c r="J333" s="269"/>
      <c r="K333" s="269"/>
      <c r="L333" s="275"/>
      <c r="M333" s="276"/>
      <c r="N333" s="277"/>
      <c r="O333" s="277"/>
      <c r="P333" s="277"/>
      <c r="Q333" s="277"/>
      <c r="R333" s="277"/>
      <c r="S333" s="277"/>
      <c r="T333" s="27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79" t="s">
        <v>208</v>
      </c>
      <c r="AU333" s="279" t="s">
        <v>89</v>
      </c>
      <c r="AV333" s="13" t="s">
        <v>89</v>
      </c>
      <c r="AW333" s="13" t="s">
        <v>35</v>
      </c>
      <c r="AX333" s="13" t="s">
        <v>87</v>
      </c>
      <c r="AY333" s="279" t="s">
        <v>134</v>
      </c>
    </row>
    <row r="334" s="13" customFormat="1">
      <c r="A334" s="13"/>
      <c r="B334" s="268"/>
      <c r="C334" s="269"/>
      <c r="D334" s="270" t="s">
        <v>208</v>
      </c>
      <c r="E334" s="269"/>
      <c r="F334" s="272" t="s">
        <v>624</v>
      </c>
      <c r="G334" s="269"/>
      <c r="H334" s="273">
        <v>12.478</v>
      </c>
      <c r="I334" s="274"/>
      <c r="J334" s="269"/>
      <c r="K334" s="269"/>
      <c r="L334" s="275"/>
      <c r="M334" s="276"/>
      <c r="N334" s="277"/>
      <c r="O334" s="277"/>
      <c r="P334" s="277"/>
      <c r="Q334" s="277"/>
      <c r="R334" s="277"/>
      <c r="S334" s="277"/>
      <c r="T334" s="27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79" t="s">
        <v>208</v>
      </c>
      <c r="AU334" s="279" t="s">
        <v>89</v>
      </c>
      <c r="AV334" s="13" t="s">
        <v>89</v>
      </c>
      <c r="AW334" s="13" t="s">
        <v>4</v>
      </c>
      <c r="AX334" s="13" t="s">
        <v>87</v>
      </c>
      <c r="AY334" s="279" t="s">
        <v>134</v>
      </c>
    </row>
    <row r="335" s="2" customFormat="1" ht="16.5" customHeight="1">
      <c r="A335" s="39"/>
      <c r="B335" s="40"/>
      <c r="C335" s="241" t="s">
        <v>625</v>
      </c>
      <c r="D335" s="241" t="s">
        <v>135</v>
      </c>
      <c r="E335" s="242" t="s">
        <v>626</v>
      </c>
      <c r="F335" s="243" t="s">
        <v>627</v>
      </c>
      <c r="G335" s="244" t="s">
        <v>164</v>
      </c>
      <c r="H335" s="245">
        <v>4</v>
      </c>
      <c r="I335" s="246"/>
      <c r="J335" s="247">
        <f>ROUND(I335*H335,2)</f>
        <v>0</v>
      </c>
      <c r="K335" s="243" t="s">
        <v>139</v>
      </c>
      <c r="L335" s="45"/>
      <c r="M335" s="248" t="s">
        <v>1</v>
      </c>
      <c r="N335" s="249" t="s">
        <v>44</v>
      </c>
      <c r="O335" s="92"/>
      <c r="P335" s="250">
        <f>O335*H335</f>
        <v>0</v>
      </c>
      <c r="Q335" s="250">
        <v>0.00014999999999999999</v>
      </c>
      <c r="R335" s="250">
        <f>Q335*H335</f>
        <v>0.00059999999999999995</v>
      </c>
      <c r="S335" s="250">
        <v>0</v>
      </c>
      <c r="T335" s="25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52" t="s">
        <v>263</v>
      </c>
      <c r="AT335" s="252" t="s">
        <v>135</v>
      </c>
      <c r="AU335" s="252" t="s">
        <v>89</v>
      </c>
      <c r="AY335" s="18" t="s">
        <v>134</v>
      </c>
      <c r="BE335" s="253">
        <f>IF(N335="základní",J335,0)</f>
        <v>0</v>
      </c>
      <c r="BF335" s="253">
        <f>IF(N335="snížená",J335,0)</f>
        <v>0</v>
      </c>
      <c r="BG335" s="253">
        <f>IF(N335="zákl. přenesená",J335,0)</f>
        <v>0</v>
      </c>
      <c r="BH335" s="253">
        <f>IF(N335="sníž. přenesená",J335,0)</f>
        <v>0</v>
      </c>
      <c r="BI335" s="253">
        <f>IF(N335="nulová",J335,0)</f>
        <v>0</v>
      </c>
      <c r="BJ335" s="18" t="s">
        <v>87</v>
      </c>
      <c r="BK335" s="253">
        <f>ROUND(I335*H335,2)</f>
        <v>0</v>
      </c>
      <c r="BL335" s="18" t="s">
        <v>263</v>
      </c>
      <c r="BM335" s="252" t="s">
        <v>628</v>
      </c>
    </row>
    <row r="336" s="2" customFormat="1" ht="21.75" customHeight="1">
      <c r="A336" s="39"/>
      <c r="B336" s="40"/>
      <c r="C336" s="241" t="s">
        <v>629</v>
      </c>
      <c r="D336" s="241" t="s">
        <v>135</v>
      </c>
      <c r="E336" s="242" t="s">
        <v>630</v>
      </c>
      <c r="F336" s="243" t="s">
        <v>631</v>
      </c>
      <c r="G336" s="244" t="s">
        <v>289</v>
      </c>
      <c r="H336" s="245">
        <v>0.039</v>
      </c>
      <c r="I336" s="246"/>
      <c r="J336" s="247">
        <f>ROUND(I336*H336,2)</f>
        <v>0</v>
      </c>
      <c r="K336" s="243" t="s">
        <v>139</v>
      </c>
      <c r="L336" s="45"/>
      <c r="M336" s="248" t="s">
        <v>1</v>
      </c>
      <c r="N336" s="249" t="s">
        <v>44</v>
      </c>
      <c r="O336" s="92"/>
      <c r="P336" s="250">
        <f>O336*H336</f>
        <v>0</v>
      </c>
      <c r="Q336" s="250">
        <v>0</v>
      </c>
      <c r="R336" s="250">
        <f>Q336*H336</f>
        <v>0</v>
      </c>
      <c r="S336" s="250">
        <v>0</v>
      </c>
      <c r="T336" s="25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52" t="s">
        <v>263</v>
      </c>
      <c r="AT336" s="252" t="s">
        <v>135</v>
      </c>
      <c r="AU336" s="252" t="s">
        <v>89</v>
      </c>
      <c r="AY336" s="18" t="s">
        <v>134</v>
      </c>
      <c r="BE336" s="253">
        <f>IF(N336="základní",J336,0)</f>
        <v>0</v>
      </c>
      <c r="BF336" s="253">
        <f>IF(N336="snížená",J336,0)</f>
        <v>0</v>
      </c>
      <c r="BG336" s="253">
        <f>IF(N336="zákl. přenesená",J336,0)</f>
        <v>0</v>
      </c>
      <c r="BH336" s="253">
        <f>IF(N336="sníž. přenesená",J336,0)</f>
        <v>0</v>
      </c>
      <c r="BI336" s="253">
        <f>IF(N336="nulová",J336,0)</f>
        <v>0</v>
      </c>
      <c r="BJ336" s="18" t="s">
        <v>87</v>
      </c>
      <c r="BK336" s="253">
        <f>ROUND(I336*H336,2)</f>
        <v>0</v>
      </c>
      <c r="BL336" s="18" t="s">
        <v>263</v>
      </c>
      <c r="BM336" s="252" t="s">
        <v>632</v>
      </c>
    </row>
    <row r="337" s="11" customFormat="1" ht="22.8" customHeight="1">
      <c r="A337" s="11"/>
      <c r="B337" s="227"/>
      <c r="C337" s="228"/>
      <c r="D337" s="229" t="s">
        <v>78</v>
      </c>
      <c r="E337" s="266" t="s">
        <v>633</v>
      </c>
      <c r="F337" s="266" t="s">
        <v>634</v>
      </c>
      <c r="G337" s="228"/>
      <c r="H337" s="228"/>
      <c r="I337" s="231"/>
      <c r="J337" s="267">
        <f>BK337</f>
        <v>0</v>
      </c>
      <c r="K337" s="228"/>
      <c r="L337" s="233"/>
      <c r="M337" s="234"/>
      <c r="N337" s="235"/>
      <c r="O337" s="235"/>
      <c r="P337" s="236">
        <f>SUM(P338:P340)</f>
        <v>0</v>
      </c>
      <c r="Q337" s="235"/>
      <c r="R337" s="236">
        <f>SUM(R338:R340)</f>
        <v>0.0014400000000000001</v>
      </c>
      <c r="S337" s="235"/>
      <c r="T337" s="237">
        <f>SUM(T338:T340)</f>
        <v>0</v>
      </c>
      <c r="U337" s="11"/>
      <c r="V337" s="11"/>
      <c r="W337" s="11"/>
      <c r="X337" s="11"/>
      <c r="Y337" s="11"/>
      <c r="Z337" s="11"/>
      <c r="AA337" s="11"/>
      <c r="AB337" s="11"/>
      <c r="AC337" s="11"/>
      <c r="AD337" s="11"/>
      <c r="AE337" s="11"/>
      <c r="AR337" s="238" t="s">
        <v>89</v>
      </c>
      <c r="AT337" s="239" t="s">
        <v>78</v>
      </c>
      <c r="AU337" s="239" t="s">
        <v>87</v>
      </c>
      <c r="AY337" s="238" t="s">
        <v>134</v>
      </c>
      <c r="BK337" s="240">
        <f>SUM(BK338:BK340)</f>
        <v>0</v>
      </c>
    </row>
    <row r="338" s="2" customFormat="1" ht="21.75" customHeight="1">
      <c r="A338" s="39"/>
      <c r="B338" s="40"/>
      <c r="C338" s="241" t="s">
        <v>635</v>
      </c>
      <c r="D338" s="241" t="s">
        <v>135</v>
      </c>
      <c r="E338" s="242" t="s">
        <v>636</v>
      </c>
      <c r="F338" s="243" t="s">
        <v>637</v>
      </c>
      <c r="G338" s="244" t="s">
        <v>203</v>
      </c>
      <c r="H338" s="245">
        <v>4</v>
      </c>
      <c r="I338" s="246"/>
      <c r="J338" s="247">
        <f>ROUND(I338*H338,2)</f>
        <v>0</v>
      </c>
      <c r="K338" s="243" t="s">
        <v>1</v>
      </c>
      <c r="L338" s="45"/>
      <c r="M338" s="248" t="s">
        <v>1</v>
      </c>
      <c r="N338" s="249" t="s">
        <v>44</v>
      </c>
      <c r="O338" s="92"/>
      <c r="P338" s="250">
        <f>O338*H338</f>
        <v>0</v>
      </c>
      <c r="Q338" s="250">
        <v>6.9999999999999994E-05</v>
      </c>
      <c r="R338" s="250">
        <f>Q338*H338</f>
        <v>0.00027999999999999998</v>
      </c>
      <c r="S338" s="250">
        <v>0</v>
      </c>
      <c r="T338" s="25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52" t="s">
        <v>263</v>
      </c>
      <c r="AT338" s="252" t="s">
        <v>135</v>
      </c>
      <c r="AU338" s="252" t="s">
        <v>89</v>
      </c>
      <c r="AY338" s="18" t="s">
        <v>134</v>
      </c>
      <c r="BE338" s="253">
        <f>IF(N338="základní",J338,0)</f>
        <v>0</v>
      </c>
      <c r="BF338" s="253">
        <f>IF(N338="snížená",J338,0)</f>
        <v>0</v>
      </c>
      <c r="BG338" s="253">
        <f>IF(N338="zákl. přenesená",J338,0)</f>
        <v>0</v>
      </c>
      <c r="BH338" s="253">
        <f>IF(N338="sníž. přenesená",J338,0)</f>
        <v>0</v>
      </c>
      <c r="BI338" s="253">
        <f>IF(N338="nulová",J338,0)</f>
        <v>0</v>
      </c>
      <c r="BJ338" s="18" t="s">
        <v>87</v>
      </c>
      <c r="BK338" s="253">
        <f>ROUND(I338*H338,2)</f>
        <v>0</v>
      </c>
      <c r="BL338" s="18" t="s">
        <v>263</v>
      </c>
      <c r="BM338" s="252" t="s">
        <v>638</v>
      </c>
    </row>
    <row r="339" s="2" customFormat="1" ht="21.75" customHeight="1">
      <c r="A339" s="39"/>
      <c r="B339" s="40"/>
      <c r="C339" s="241" t="s">
        <v>639</v>
      </c>
      <c r="D339" s="241" t="s">
        <v>135</v>
      </c>
      <c r="E339" s="242" t="s">
        <v>640</v>
      </c>
      <c r="F339" s="243" t="s">
        <v>641</v>
      </c>
      <c r="G339" s="244" t="s">
        <v>203</v>
      </c>
      <c r="H339" s="245">
        <v>4</v>
      </c>
      <c r="I339" s="246"/>
      <c r="J339" s="247">
        <f>ROUND(I339*H339,2)</f>
        <v>0</v>
      </c>
      <c r="K339" s="243" t="s">
        <v>139</v>
      </c>
      <c r="L339" s="45"/>
      <c r="M339" s="248" t="s">
        <v>1</v>
      </c>
      <c r="N339" s="249" t="s">
        <v>44</v>
      </c>
      <c r="O339" s="92"/>
      <c r="P339" s="250">
        <f>O339*H339</f>
        <v>0</v>
      </c>
      <c r="Q339" s="250">
        <v>0.00017000000000000001</v>
      </c>
      <c r="R339" s="250">
        <f>Q339*H339</f>
        <v>0.00068000000000000005</v>
      </c>
      <c r="S339" s="250">
        <v>0</v>
      </c>
      <c r="T339" s="25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52" t="s">
        <v>263</v>
      </c>
      <c r="AT339" s="252" t="s">
        <v>135</v>
      </c>
      <c r="AU339" s="252" t="s">
        <v>89</v>
      </c>
      <c r="AY339" s="18" t="s">
        <v>134</v>
      </c>
      <c r="BE339" s="253">
        <f>IF(N339="základní",J339,0)</f>
        <v>0</v>
      </c>
      <c r="BF339" s="253">
        <f>IF(N339="snížená",J339,0)</f>
        <v>0</v>
      </c>
      <c r="BG339" s="253">
        <f>IF(N339="zákl. přenesená",J339,0)</f>
        <v>0</v>
      </c>
      <c r="BH339" s="253">
        <f>IF(N339="sníž. přenesená",J339,0)</f>
        <v>0</v>
      </c>
      <c r="BI339" s="253">
        <f>IF(N339="nulová",J339,0)</f>
        <v>0</v>
      </c>
      <c r="BJ339" s="18" t="s">
        <v>87</v>
      </c>
      <c r="BK339" s="253">
        <f>ROUND(I339*H339,2)</f>
        <v>0</v>
      </c>
      <c r="BL339" s="18" t="s">
        <v>263</v>
      </c>
      <c r="BM339" s="252" t="s">
        <v>642</v>
      </c>
    </row>
    <row r="340" s="2" customFormat="1" ht="21.75" customHeight="1">
      <c r="A340" s="39"/>
      <c r="B340" s="40"/>
      <c r="C340" s="241" t="s">
        <v>643</v>
      </c>
      <c r="D340" s="241" t="s">
        <v>135</v>
      </c>
      <c r="E340" s="242" t="s">
        <v>644</v>
      </c>
      <c r="F340" s="243" t="s">
        <v>645</v>
      </c>
      <c r="G340" s="244" t="s">
        <v>203</v>
      </c>
      <c r="H340" s="245">
        <v>4</v>
      </c>
      <c r="I340" s="246"/>
      <c r="J340" s="247">
        <f>ROUND(I340*H340,2)</f>
        <v>0</v>
      </c>
      <c r="K340" s="243" t="s">
        <v>139</v>
      </c>
      <c r="L340" s="45"/>
      <c r="M340" s="254" t="s">
        <v>1</v>
      </c>
      <c r="N340" s="255" t="s">
        <v>44</v>
      </c>
      <c r="O340" s="256"/>
      <c r="P340" s="257">
        <f>O340*H340</f>
        <v>0</v>
      </c>
      <c r="Q340" s="257">
        <v>0.00012</v>
      </c>
      <c r="R340" s="257">
        <f>Q340*H340</f>
        <v>0.00048000000000000001</v>
      </c>
      <c r="S340" s="257">
        <v>0</v>
      </c>
      <c r="T340" s="25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52" t="s">
        <v>263</v>
      </c>
      <c r="AT340" s="252" t="s">
        <v>135</v>
      </c>
      <c r="AU340" s="252" t="s">
        <v>89</v>
      </c>
      <c r="AY340" s="18" t="s">
        <v>134</v>
      </c>
      <c r="BE340" s="253">
        <f>IF(N340="základní",J340,0)</f>
        <v>0</v>
      </c>
      <c r="BF340" s="253">
        <f>IF(N340="snížená",J340,0)</f>
        <v>0</v>
      </c>
      <c r="BG340" s="253">
        <f>IF(N340="zákl. přenesená",J340,0)</f>
        <v>0</v>
      </c>
      <c r="BH340" s="253">
        <f>IF(N340="sníž. přenesená",J340,0)</f>
        <v>0</v>
      </c>
      <c r="BI340" s="253">
        <f>IF(N340="nulová",J340,0)</f>
        <v>0</v>
      </c>
      <c r="BJ340" s="18" t="s">
        <v>87</v>
      </c>
      <c r="BK340" s="253">
        <f>ROUND(I340*H340,2)</f>
        <v>0</v>
      </c>
      <c r="BL340" s="18" t="s">
        <v>263</v>
      </c>
      <c r="BM340" s="252" t="s">
        <v>646</v>
      </c>
    </row>
    <row r="341" s="2" customFormat="1" ht="6.96" customHeight="1">
      <c r="A341" s="39"/>
      <c r="B341" s="67"/>
      <c r="C341" s="68"/>
      <c r="D341" s="68"/>
      <c r="E341" s="68"/>
      <c r="F341" s="68"/>
      <c r="G341" s="68"/>
      <c r="H341" s="68"/>
      <c r="I341" s="186"/>
      <c r="J341" s="68"/>
      <c r="K341" s="68"/>
      <c r="L341" s="45"/>
      <c r="M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</row>
  </sheetData>
  <sheetProtection sheet="1" autoFilter="0" formatColumns="0" formatRows="0" objects="1" scenarios="1" spinCount="100000" saltValue="4UK16RoREsHiuGsoTa3JSMgL1OoKVwkm+nRLsC203eNCIYk92yJke95rgBrIdBnr5k9G9pl+KQif0B6JN3U1sg==" hashValue="fS/IsRr/6vWRSb0h1ICmJ/7iBwW+UKAEgcLPgH+UA+7Jgc/rzAx5lVus92/wA6MMTK4s9qGh5eAJSNOezVCu7Q==" algorithmName="SHA-512" password="CC35"/>
  <autoFilter ref="C137:K340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27" ma:contentTypeDescription="Vytvoří nový dokument" ma:contentTypeScope="" ma:versionID="022b2de70b78398005233d39c62cb146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00750ff83b2f4be124ce973cd482616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ozn_x00e1_mka xmlns="1b0a2e31-377b-4a4f-8b74-191dd8e2e1a2" xsi:nil="true"/>
  </documentManagement>
</p:properties>
</file>

<file path=customXml/itemProps1.xml><?xml version="1.0" encoding="utf-8"?>
<ds:datastoreItem xmlns:ds="http://schemas.openxmlformats.org/officeDocument/2006/customXml" ds:itemID="{6E56E8C2-C897-4D6F-AE5F-CF9910DF13EF}"/>
</file>

<file path=customXml/itemProps2.xml><?xml version="1.0" encoding="utf-8"?>
<ds:datastoreItem xmlns:ds="http://schemas.openxmlformats.org/officeDocument/2006/customXml" ds:itemID="{FE41B863-E778-4C62-85BA-CFF1F98FF625}"/>
</file>

<file path=customXml/itemProps3.xml><?xml version="1.0" encoding="utf-8"?>
<ds:datastoreItem xmlns:ds="http://schemas.openxmlformats.org/officeDocument/2006/customXml" ds:itemID="{29304E66-ADFB-4914-B5AA-789717A9BF5E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2020-06-24T10:59:17Z</dcterms:created>
  <dcterms:modified xsi:type="dcterms:W3CDTF">2020-06-24T10:59:21Z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